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showInkAnnotation="0" autoCompressPictures="0" defaultThemeVersion="166925"/>
  <mc:AlternateContent xmlns:mc="http://schemas.openxmlformats.org/markup-compatibility/2006">
    <mc:Choice Requires="x15">
      <x15ac:absPath xmlns:x15ac="http://schemas.microsoft.com/office/spreadsheetml/2010/11/ac" url="\\zillow.local\groups\Investor Relations\Earnings\2021\2Q21\Earning's Release\"/>
    </mc:Choice>
  </mc:AlternateContent>
  <xr:revisionPtr revIDLastSave="0" documentId="13_ncr:1_{C8748D53-920A-4EE4-869B-3315E4D9ECF6}" xr6:coauthVersionLast="47" xr6:coauthVersionMax="47" xr10:uidLastSave="{00000000-0000-0000-0000-000000000000}"/>
  <bookViews>
    <workbookView xWindow="-28910" yWindow="-80" windowWidth="29020" windowHeight="15820" tabRatio="710" xr2:uid="{00000000-000D-0000-FFFF-FFFF00000000}"/>
  </bookViews>
  <sheets>
    <sheet name="Financial Highlights" sheetId="3" r:id="rId1"/>
    <sheet name="Adjusted EBITDA by Segment" sheetId="4" r:id="rId2"/>
    <sheet name="Balance Sheets" sheetId="5" r:id="rId3"/>
    <sheet name="Statements of Operations" sheetId="6" r:id="rId4"/>
    <sheet name="Statement of Cash Flows" sheetId="7" r:id="rId5"/>
    <sheet name="Non-GAAP EPS" sheetId="8" r:id="rId6"/>
    <sheet name="Segment Results of Operations" sheetId="9" r:id="rId7"/>
    <sheet name="Zillow Offers Non-GAAP Measure" sheetId="10" r:id="rId8"/>
    <sheet name="Zillow Offers Supplemental Info" sheetId="11" r:id="rId9"/>
    <sheet name="Key Metrics" sheetId="12" r:id="rId10"/>
    <sheet name="Selected Historical Data" sheetId="13"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37" i="10" l="1"/>
  <c r="G37" i="10"/>
  <c r="I31" i="10"/>
  <c r="G31" i="10"/>
  <c r="I29" i="10"/>
  <c r="G29" i="10"/>
  <c r="I27" i="10"/>
  <c r="G27" i="10"/>
  <c r="I61" i="9"/>
  <c r="C61" i="9"/>
  <c r="I31" i="9"/>
  <c r="C31" i="9"/>
  <c r="H43" i="3"/>
  <c r="I75" i="10"/>
  <c r="I79" i="10" s="1"/>
  <c r="I85" i="10" s="1"/>
  <c r="I87" i="10" s="1"/>
  <c r="I86" i="10"/>
  <c r="G75" i="10"/>
  <c r="G77" i="10" s="1"/>
  <c r="G86" i="10"/>
  <c r="G62" i="10"/>
  <c r="G64" i="10"/>
  <c r="C62" i="10"/>
  <c r="C64" i="10"/>
  <c r="M46" i="9"/>
  <c r="M47" i="9"/>
  <c r="M50" i="9"/>
  <c r="K46" i="9"/>
  <c r="K47" i="9"/>
  <c r="K50" i="9"/>
  <c r="I46" i="9"/>
  <c r="I47" i="9"/>
  <c r="I50" i="9"/>
  <c r="G46" i="9"/>
  <c r="G47" i="9"/>
  <c r="G50" i="9"/>
  <c r="E46" i="9"/>
  <c r="E47" i="9"/>
  <c r="E50" i="9"/>
  <c r="C46" i="9"/>
  <c r="C47" i="9"/>
  <c r="C50" i="9"/>
  <c r="M16" i="9"/>
  <c r="M17" i="9"/>
  <c r="M20" i="9"/>
  <c r="K16" i="9"/>
  <c r="K17" i="9"/>
  <c r="K20" i="9"/>
  <c r="I16" i="9"/>
  <c r="I17" i="9"/>
  <c r="I20" i="9"/>
  <c r="G16" i="9"/>
  <c r="G17" i="9"/>
  <c r="G20" i="9"/>
  <c r="E16" i="9"/>
  <c r="E17" i="9"/>
  <c r="E20" i="9"/>
  <c r="C16" i="9"/>
  <c r="C17" i="9"/>
  <c r="C20" i="9"/>
  <c r="I32" i="8"/>
  <c r="G32" i="8"/>
  <c r="E32" i="8"/>
  <c r="C32" i="8"/>
  <c r="I14" i="8"/>
  <c r="G14" i="8"/>
  <c r="E14" i="8"/>
  <c r="C14" i="8"/>
  <c r="E32" i="7"/>
  <c r="E41" i="7"/>
  <c r="E52" i="7"/>
  <c r="E53" i="7"/>
  <c r="E55" i="7"/>
  <c r="C32" i="7"/>
  <c r="C41" i="7"/>
  <c r="C52" i="7"/>
  <c r="C53" i="7"/>
  <c r="C55" i="7"/>
  <c r="H57" i="6"/>
  <c r="F57" i="6"/>
  <c r="D57" i="6"/>
  <c r="B57" i="6"/>
  <c r="H52" i="6"/>
  <c r="F52" i="6"/>
  <c r="D52" i="6"/>
  <c r="B52" i="6"/>
  <c r="H45" i="6"/>
  <c r="F45" i="6"/>
  <c r="D45" i="6"/>
  <c r="B45" i="6"/>
  <c r="H26" i="6"/>
  <c r="H27" i="6"/>
  <c r="H31" i="6"/>
  <c r="H33" i="6"/>
  <c r="F26" i="6"/>
  <c r="F27" i="6"/>
  <c r="F31" i="6"/>
  <c r="F33" i="6"/>
  <c r="D26" i="6"/>
  <c r="D27" i="6"/>
  <c r="D31" i="6"/>
  <c r="D33" i="6"/>
  <c r="B26" i="6"/>
  <c r="B27" i="6"/>
  <c r="B31" i="6"/>
  <c r="B33" i="6"/>
  <c r="H18" i="6"/>
  <c r="F18" i="6"/>
  <c r="D18" i="6"/>
  <c r="B18" i="6"/>
  <c r="H13" i="6"/>
  <c r="F13" i="6"/>
  <c r="D13" i="6"/>
  <c r="B13" i="6"/>
  <c r="E33" i="5"/>
  <c r="E37" i="5"/>
  <c r="E45" i="5"/>
  <c r="E46" i="5"/>
  <c r="C33" i="5"/>
  <c r="C37" i="5"/>
  <c r="C45" i="5"/>
  <c r="C46" i="5"/>
  <c r="E15" i="5"/>
  <c r="E22" i="5"/>
  <c r="C15" i="5"/>
  <c r="C22" i="5"/>
  <c r="K50" i="4"/>
  <c r="K51" i="4"/>
  <c r="K52" i="4"/>
  <c r="K53" i="4"/>
  <c r="K54" i="4"/>
  <c r="K55" i="4"/>
  <c r="K56" i="4"/>
  <c r="K57" i="4"/>
  <c r="I57" i="4"/>
  <c r="G57" i="4"/>
  <c r="E57" i="4"/>
  <c r="C57" i="4"/>
  <c r="K36" i="4"/>
  <c r="K37" i="4"/>
  <c r="K38" i="4"/>
  <c r="K39" i="4"/>
  <c r="K40" i="4"/>
  <c r="K41" i="4"/>
  <c r="K42" i="4"/>
  <c r="K43" i="4"/>
  <c r="I43" i="4"/>
  <c r="G43" i="4"/>
  <c r="E43" i="4"/>
  <c r="C43" i="4"/>
  <c r="C29" i="4"/>
  <c r="E29" i="4"/>
  <c r="G29" i="4"/>
  <c r="I29" i="4"/>
  <c r="K29" i="4"/>
  <c r="K28" i="4"/>
  <c r="K27" i="4"/>
  <c r="K26" i="4"/>
  <c r="K25" i="4"/>
  <c r="K24" i="4"/>
  <c r="K23" i="4"/>
  <c r="K9" i="4"/>
  <c r="K10" i="4"/>
  <c r="K11" i="4"/>
  <c r="K12" i="4"/>
  <c r="K13" i="4"/>
  <c r="K16" i="4"/>
  <c r="K14" i="4"/>
  <c r="K15" i="4"/>
  <c r="I16" i="4"/>
  <c r="G16" i="4"/>
  <c r="E16" i="4"/>
  <c r="C16" i="4"/>
  <c r="J30" i="3"/>
  <c r="J10" i="3"/>
  <c r="J14" i="3"/>
  <c r="J16" i="3"/>
  <c r="J44" i="3"/>
  <c r="H30" i="3"/>
  <c r="H10" i="3"/>
  <c r="H14" i="3"/>
  <c r="H16" i="3"/>
  <c r="H44" i="3"/>
  <c r="D30" i="3"/>
  <c r="D10" i="3"/>
  <c r="D14" i="3"/>
  <c r="D16" i="3"/>
  <c r="D44" i="3"/>
  <c r="B30" i="3"/>
  <c r="B10" i="3"/>
  <c r="B14" i="3"/>
  <c r="B16" i="3"/>
  <c r="B44" i="3"/>
  <c r="J43" i="3"/>
  <c r="D43" i="3"/>
  <c r="B43" i="3"/>
  <c r="J42" i="3"/>
  <c r="H42" i="3"/>
  <c r="D42" i="3"/>
  <c r="B42" i="3"/>
  <c r="J41" i="3"/>
  <c r="H41" i="3"/>
  <c r="D41" i="3"/>
  <c r="B41" i="3"/>
  <c r="J39" i="3"/>
  <c r="H39" i="3"/>
  <c r="D39" i="3"/>
  <c r="B39" i="3"/>
  <c r="J24" i="3"/>
  <c r="J38" i="3"/>
  <c r="H24" i="3"/>
  <c r="H38" i="3"/>
  <c r="D24" i="3"/>
  <c r="D38" i="3"/>
  <c r="B24" i="3"/>
  <c r="B38" i="3"/>
  <c r="J36" i="3"/>
  <c r="H36" i="3"/>
  <c r="D36" i="3"/>
  <c r="B36" i="3"/>
  <c r="J35" i="3"/>
  <c r="H35" i="3"/>
  <c r="D35" i="3"/>
  <c r="B35" i="3"/>
  <c r="J34" i="3"/>
  <c r="H34" i="3"/>
  <c r="D34" i="3"/>
  <c r="B34" i="3"/>
  <c r="J32" i="3"/>
  <c r="H32" i="3"/>
  <c r="D32" i="3"/>
  <c r="B32" i="3"/>
  <c r="L16" i="3"/>
  <c r="F16" i="3"/>
  <c r="L15" i="3"/>
  <c r="F15" i="3"/>
  <c r="L14" i="3"/>
  <c r="F14" i="3"/>
  <c r="L13" i="3"/>
  <c r="F13" i="3"/>
  <c r="L12" i="3"/>
  <c r="F12" i="3"/>
  <c r="L10" i="3"/>
  <c r="F10" i="3"/>
  <c r="L9" i="3"/>
  <c r="F9" i="3"/>
  <c r="L8" i="3"/>
  <c r="F8" i="3"/>
  <c r="I77" i="10" l="1"/>
  <c r="G79" i="10"/>
  <c r="G85" i="10" s="1"/>
  <c r="G87" i="10" s="1"/>
</calcChain>
</file>

<file path=xl/sharedStrings.xml><?xml version="1.0" encoding="utf-8"?>
<sst xmlns="http://schemas.openxmlformats.org/spreadsheetml/2006/main" count="620" uniqueCount="251">
  <si>
    <t>2020</t>
  </si>
  <si>
    <t>Three Months Ended
June 30, 2021</t>
  </si>
  <si>
    <t>Three Months Ended
June 30, 2020</t>
  </si>
  <si>
    <t>Three Months Ended
June 30,</t>
  </si>
  <si>
    <t>Six Months Ended
June 30,</t>
  </si>
  <si>
    <t>Zillow Group, Inc.</t>
  </si>
  <si>
    <t>Financial Highlights</t>
  </si>
  <si>
    <t>(in thousands, unaudited)</t>
  </si>
  <si>
    <t>2020 to 2021
% Change</t>
  </si>
  <si>
    <t>Revenue:</t>
  </si>
  <si>
    <t>Homes segment:</t>
  </si>
  <si>
    <t>Zillow Offers</t>
  </si>
  <si>
    <t>Other (1)</t>
  </si>
  <si>
    <t>Total Homes segment revenue</t>
  </si>
  <si>
    <t>IMT segment:</t>
  </si>
  <si>
    <t>Premier Agent</t>
  </si>
  <si>
    <t>Other (2)</t>
  </si>
  <si>
    <t>Total IMT segment revenue</t>
  </si>
  <si>
    <t>Mortgages segment</t>
  </si>
  <si>
    <t>Total revenue</t>
  </si>
  <si>
    <t>Other Financial Data:</t>
  </si>
  <si>
    <t>Gross profit</t>
  </si>
  <si>
    <t>Income (loss) before income taxes:</t>
  </si>
  <si>
    <t>Homes segment</t>
  </si>
  <si>
    <t>IMT segment</t>
  </si>
  <si>
    <t>Corporate items (3)</t>
  </si>
  <si>
    <t>Total income (loss) before income taxes</t>
  </si>
  <si>
    <t>Net income (loss)</t>
  </si>
  <si>
    <t>Adjusted EBITDA (4):</t>
  </si>
  <si>
    <t>Total Adjusted EBITDA</t>
  </si>
  <si>
    <t>Percentage of Revenue:</t>
  </si>
  <si>
    <t>N/A</t>
  </si>
  <si>
    <t>Adjusted EBITDA:</t>
  </si>
  <si>
    <t>Reconciliation of Adjusted EBITDA by Segment</t>
  </si>
  <si>
    <t>Homes</t>
  </si>
  <si>
    <t>IMT</t>
  </si>
  <si>
    <t>Mortgages</t>
  </si>
  <si>
    <t>Corporate Items (2)</t>
  </si>
  <si>
    <t>Consolidated</t>
  </si>
  <si>
    <t>Reconciliation of Adjusted EBITDA to Net Income and Income (Loss) Before Income Taxes:</t>
  </si>
  <si>
    <t>Net income (1)</t>
  </si>
  <si>
    <t>Income taxes</t>
  </si>
  <si>
    <t>Income (loss) before income taxes</t>
  </si>
  <si>
    <t>Other income</t>
  </si>
  <si>
    <t>Depreciation and amortization</t>
  </si>
  <si>
    <t>Share-based compensation</t>
  </si>
  <si>
    <t>Acquisition-related costs</t>
  </si>
  <si>
    <t>Loss on extinguishment of debt</t>
  </si>
  <si>
    <t>Interest expense</t>
  </si>
  <si>
    <t>Adjusted EBITDA</t>
  </si>
  <si>
    <t>Reconciliation of Adjusted EBITDA to Net Loss and Income (Loss) Before Income Taxes:</t>
  </si>
  <si>
    <t>Net loss (1)</t>
  </si>
  <si>
    <t>Gain on extinguishment of debt</t>
  </si>
  <si>
    <t>Six Months Ended
June 30, 2021</t>
  </si>
  <si>
    <t>Six Months Ended
June 30, 2020</t>
  </si>
  <si>
    <t>Reconciliation of Adjusted EBITDA to Net Loss and Loss Before Income Taxes:</t>
  </si>
  <si>
    <t>Loss before income taxes</t>
  </si>
  <si>
    <t>Impairment costs</t>
  </si>
  <si>
    <t>(1) We use income (loss) before income taxes as our profitability measure in making operating decisions and assessing the performance of our segments, therefore, net income (loss) and income tax benefit (expense) are calculated and presented only on a consolidated basis within our financial statements.</t>
  </si>
  <si>
    <t>(2) Certain corporate items are not directly attributable to any of our segments, including the gain (loss) on extinguishment of debt, interest income earned on our short-term investments included in other income and interest costs on our convertible senior notes included in interest expense.</t>
  </si>
  <si>
    <t>ZILLOW GROUP, INC.</t>
  </si>
  <si>
    <t xml:space="preserve"> UNAUDITED CONDENSED CONSOLIDATED BALANCE SHEETS </t>
  </si>
  <si>
    <t>(in thousands)</t>
  </si>
  <si>
    <t>Assets</t>
  </si>
  <si>
    <t>Current assets:</t>
  </si>
  <si>
    <t>Cash and cash equivalents</t>
  </si>
  <si>
    <t>Short-term investments</t>
  </si>
  <si>
    <t>Accounts receivable, net</t>
  </si>
  <si>
    <t>Mortgage loans held for sale</t>
  </si>
  <si>
    <t>Inventory</t>
  </si>
  <si>
    <t>Prepaid expenses and other current assets</t>
  </si>
  <si>
    <t>Restricted cash</t>
  </si>
  <si>
    <t>Total current assets</t>
  </si>
  <si>
    <t>Contract cost assets</t>
  </si>
  <si>
    <t>Property and equipment, net</t>
  </si>
  <si>
    <t>Right of use assets</t>
  </si>
  <si>
    <t>Goodwill</t>
  </si>
  <si>
    <t>Intangible assets, net</t>
  </si>
  <si>
    <t>Other assets</t>
  </si>
  <si>
    <t>Total assets</t>
  </si>
  <si>
    <t>Liabilities and shareholders’ equity</t>
  </si>
  <si>
    <t>Current liabilities:</t>
  </si>
  <si>
    <t>Accounts payable</t>
  </si>
  <si>
    <t>Accrued expenses and other current liabilities</t>
  </si>
  <si>
    <t>Accrued compensation and benefits</t>
  </si>
  <si>
    <t>Borrowings under credit facilities</t>
  </si>
  <si>
    <t>Deferred revenue</t>
  </si>
  <si>
    <t>Lease liabilities, current portion</t>
  </si>
  <si>
    <t>Convertible senior notes, current portion</t>
  </si>
  <si>
    <t>Total current liabilities</t>
  </si>
  <si>
    <t>Lease liabilities, net of current portion</t>
  </si>
  <si>
    <t>Convertible senior notes, net of current portion</t>
  </si>
  <si>
    <t>Other long-term liabilities</t>
  </si>
  <si>
    <t>Total liabilities</t>
  </si>
  <si>
    <t>Shareholders’ equity:</t>
  </si>
  <si>
    <t>Class A common stock</t>
  </si>
  <si>
    <t>Class B common stock</t>
  </si>
  <si>
    <t>Class C capital stock</t>
  </si>
  <si>
    <t>Additional paid-in capital</t>
  </si>
  <si>
    <t>Accumulated other comprehensive income</t>
  </si>
  <si>
    <t>Accumulated deficit</t>
  </si>
  <si>
    <t>Total shareholders’ equity</t>
  </si>
  <si>
    <t>Total liabilities and shareholders’ equity</t>
  </si>
  <si>
    <t xml:space="preserve"> UNAUDITED CONDENSED CONSOLIDATED STATEMENTS OF OPERATIONS </t>
  </si>
  <si>
    <t>(in thousands, except per share data)</t>
  </si>
  <si>
    <t>Cost of revenue (1):</t>
  </si>
  <si>
    <t xml:space="preserve">Homes </t>
  </si>
  <si>
    <t>Total cost of revenue</t>
  </si>
  <si>
    <t>Operating expenses:</t>
  </si>
  <si>
    <t>Sales and marketing (1)</t>
  </si>
  <si>
    <t>Technology and development (1)</t>
  </si>
  <si>
    <t>General and administrative (1)</t>
  </si>
  <si>
    <t>Total operating expenses</t>
  </si>
  <si>
    <t>Income (loss) from operations</t>
  </si>
  <si>
    <t>Gain (loss) on extinguishment of debt</t>
  </si>
  <si>
    <t>Net income (loss) per share:</t>
  </si>
  <si>
    <t>Basic</t>
  </si>
  <si>
    <t>Diluted</t>
  </si>
  <si>
    <t>Weighted-average shares outstanding:</t>
  </si>
  <si>
    <t>(1) Includes share-based compensation expense as follows:</t>
  </si>
  <si>
    <t>Cost of revenue</t>
  </si>
  <si>
    <t>Sales and marketing</t>
  </si>
  <si>
    <t>Technology and development</t>
  </si>
  <si>
    <t>General and administrative</t>
  </si>
  <si>
    <t>Total</t>
  </si>
  <si>
    <t>Corporate items (2)</t>
  </si>
  <si>
    <t>Adjusted EBITDA: (3):</t>
  </si>
  <si>
    <t>(2) Certain corporate items are not directly attributable to any of our segments, including the gain (loss) on extinguishment of debt, interest income earned on our short-term investments included in other income and interest costs on our convertible senior notes included in interest expense.
(3) Adjusted EBITDA is a non-GAAP financial measure; it is not calculated or presented in accordance with U.S. generally accepted accounting principles, or GAAP. See Exhibit 99.1 to our Form 8-K filed on August 5, 2021 for more information regarding our presentation of Adjusted EBITDA and for a reconciliation of Adjusted EBITDA to net income (loss) on a consolidated basis and income (loss) before income taxes for each segment, the most directly comparable GAAP financial measures, for each of the periods presented.</t>
  </si>
  <si>
    <t>UNAUDITED CONDENSED CONSOLIDATED STATEMENTS OF CASH FLOWS</t>
  </si>
  <si>
    <t>Operating activities</t>
  </si>
  <si>
    <t>Adjustments to reconcile net income (loss) to net cash provided by (used in) operating activities:</t>
  </si>
  <si>
    <t>Amortization of right of use assets</t>
  </si>
  <si>
    <t>Amortization of contract cost assets</t>
  </si>
  <si>
    <t>Amortization of debt discount and debt issuance costs</t>
  </si>
  <si>
    <t>Loss (gain) on extinguishment of debt</t>
  </si>
  <si>
    <t>Deferred income taxes</t>
  </si>
  <si>
    <t xml:space="preserve">Other adjustments to reconcile net income (loss) to cash provided by (used in) operating activities </t>
  </si>
  <si>
    <t>Changes in operating assets and liabilities:</t>
  </si>
  <si>
    <t>Accounts receivable</t>
  </si>
  <si>
    <t>Prepaid expenses and other assets</t>
  </si>
  <si>
    <t>Lease liabilities</t>
  </si>
  <si>
    <t>Net cash provided by (used in) operating activities</t>
  </si>
  <si>
    <t>Investing activities</t>
  </si>
  <si>
    <t>Proceeds from maturities of investments</t>
  </si>
  <si>
    <t>Proceeds from sales of investments</t>
  </si>
  <si>
    <t>Purchases of investments</t>
  </si>
  <si>
    <t>Purchases of property and equipment</t>
  </si>
  <si>
    <t>Purchases of intangible assets</t>
  </si>
  <si>
    <t>Proceeds from sale of equity investment</t>
  </si>
  <si>
    <t>Net cash provided by (used in) investing activities</t>
  </si>
  <si>
    <t>Financing activities</t>
  </si>
  <si>
    <t>Proceeds from issuance of convertible senior notes, net of issuance costs</t>
  </si>
  <si>
    <t>Proceeds from issuance of Class C capital stock, net of issuance costs</t>
  </si>
  <si>
    <t>Proceeds from borrowings on credit facilities</t>
  </si>
  <si>
    <t>Repayments of borrowings on credit facilities</t>
  </si>
  <si>
    <t>Net borrowings (repayments) on warehouse line of credit and repurchase agreements</t>
  </si>
  <si>
    <t>Repurchase of convertible senior notes</t>
  </si>
  <si>
    <t>Proceeds from exercise of stock options</t>
  </si>
  <si>
    <t>Value of equity awards withheld for tax liability</t>
  </si>
  <si>
    <t>Net cash provided by financing activities</t>
  </si>
  <si>
    <t>Net increase in cash, cash equivalents and restricted cash during period</t>
  </si>
  <si>
    <t>Cash, cash equivalents and restricted cash at beginning of period</t>
  </si>
  <si>
    <t>Cash, cash equivalents and restricted cash at end of period</t>
  </si>
  <si>
    <t>Supplemental disclosures of cash flow information</t>
  </si>
  <si>
    <t>Cash paid for interest</t>
  </si>
  <si>
    <t>Noncash transactions:</t>
  </si>
  <si>
    <t>Capitalized share-based compensation</t>
  </si>
  <si>
    <t>Write-off of fully depreciated property and equipment</t>
  </si>
  <si>
    <t>Write-off of fully amortized intangible assets</t>
  </si>
  <si>
    <t>Property and equipment purchased on account</t>
  </si>
  <si>
    <t>Non-GAAP Net Income (Loss) per Share</t>
  </si>
  <si>
    <t>(in thousands, except per share data, unaudited)</t>
  </si>
  <si>
    <t>Net income (loss), as reported</t>
  </si>
  <si>
    <t>Net income (loss), adjusted</t>
  </si>
  <si>
    <t>Non-GAAP net income (loss) per share:</t>
  </si>
  <si>
    <t>Denominator for basic calculation</t>
  </si>
  <si>
    <t>Effect of dilutive securities:</t>
  </si>
  <si>
    <t xml:space="preserve">     Option awards</t>
  </si>
  <si>
    <t xml:space="preserve">     Unvested restricted stock units</t>
  </si>
  <si>
    <t xml:space="preserve">          Denominator for dilutive calculation</t>
  </si>
  <si>
    <t>Segment Results of Operations</t>
  </si>
  <si>
    <t>Revenue</t>
  </si>
  <si>
    <t xml:space="preserve">Cost of revenue </t>
  </si>
  <si>
    <t>Segment other income</t>
  </si>
  <si>
    <t xml:space="preserve">Segment interest expense </t>
  </si>
  <si>
    <t>Income (loss) before income taxes (1)</t>
  </si>
  <si>
    <t>(1) The following table presents the reconciliation of total segment income (loss) before income taxes to consolidated income (loss) before income taxes for the periods presented (in thousands):</t>
  </si>
  <si>
    <t>Total segment income (loss) before income taxes</t>
  </si>
  <si>
    <t>Corporate interest expense</t>
  </si>
  <si>
    <t>Corporate other income</t>
  </si>
  <si>
    <t>Consolidated income (loss) before income taxes</t>
  </si>
  <si>
    <t>Certain corporate items are not directly attributable to any of our segments, including the gain (loss) on extinguishment of debt, interest income earned on our short-term investments included in other income and interest costs on our convertible senior notes included in interest expense.</t>
  </si>
  <si>
    <t>Zillow Offers Non-GAAP Measure and Reconciliation</t>
  </si>
  <si>
    <t>(unaudited)</t>
  </si>
  <si>
    <t>Average
Per Home</t>
  </si>
  <si>
    <t>Homes sold</t>
  </si>
  <si>
    <t>Zillow Offers revenue</t>
  </si>
  <si>
    <t>Operating costs:</t>
  </si>
  <si>
    <t>Home acquisition costs (1)</t>
  </si>
  <si>
    <t>Renovation costs (1)</t>
  </si>
  <si>
    <t>Holding costs (1)(2)</t>
  </si>
  <si>
    <t>Selling costs</t>
  </si>
  <si>
    <t>Total operating costs</t>
  </si>
  <si>
    <t>Interest expense (1)(2)</t>
  </si>
  <si>
    <t>Return on homes sold after interest expense</t>
  </si>
  <si>
    <t>(1) Amount excludes expenses incurred during the period that are not related to homes sold during the period.
(2) Holding costs and interest expense include $1.7 million and $1.3 million, respectively, of costs incurred in prior periods associated with homes sold in the second quarter of 2021 and $3.9 million and $3.8 million, respectively, of costs incurred in prior periods associated with homes sold in the second quarter of 2020.</t>
  </si>
  <si>
    <t>Calculation of Average Gross Profit per Home</t>
  </si>
  <si>
    <t>Zillow Offers cost of revenue</t>
  </si>
  <si>
    <t>Zillow Offers gross profit</t>
  </si>
  <si>
    <t>Average Zillow Offers gross profit per home</t>
  </si>
  <si>
    <t>Reconciliation of Non-GAAP Measure to Nearest GAAP Measure</t>
  </si>
  <si>
    <t>Holding costs included in sales and marketing (1)</t>
  </si>
  <si>
    <t>Selling costs included in sales and marketing (2)</t>
  </si>
  <si>
    <t>Interest expense (3)</t>
  </si>
  <si>
    <t xml:space="preserve">Share-based compensation and depreciation and amortization included in cost of revenue </t>
  </si>
  <si>
    <t>Average return on homes sold after interest expense</t>
  </si>
  <si>
    <t>(1) Amount excludes expenses incurred during the period that are not related to homes sold during the period.
(2) Holding costs and interest expense include $3.4 million and $2.8 million, respectively, of costs incurred in prior periods associated with homes sold in the six months ended June 30, 2021 and $6.4 million and $8.1 million, respectively, of costs incurred in prior periods associated with homes sold in the six months ended June 30, 2020.</t>
  </si>
  <si>
    <t>Zillow Offers Supplemental Information</t>
  </si>
  <si>
    <t>Geography</t>
  </si>
  <si>
    <t>Number of Homes</t>
  </si>
  <si>
    <t>% of Total Inventory</t>
  </si>
  <si>
    <t>California</t>
  </si>
  <si>
    <t>Texas</t>
  </si>
  <si>
    <t>Florida</t>
  </si>
  <si>
    <t>Georgia</t>
  </si>
  <si>
    <t>Key Metrics</t>
  </si>
  <si>
    <t>The following table presents our visits and average monthly unique users for each of the periods presented (in millions):</t>
  </si>
  <si>
    <t>2020 to 2021
% Change</t>
  </si>
  <si>
    <t>Visits (1)</t>
  </si>
  <si>
    <t>Average monthly unique users (2)</t>
  </si>
  <si>
    <t>(1) Visits includes visits to the Zillow, Trulia and StreetEasy mobile apps and websites. We measure Zillow and StreetEasy visits with Google Analytics and Trulia visits with Adobe Analytics.</t>
  </si>
  <si>
    <t xml:space="preserve">(2) Zillow, StreetEasy and HotPads measure unique users with Google Analytics, and Trulia measures unique users with Adobe Analytics. </t>
  </si>
  <si>
    <t>The following table presents the number of homes sold through Zillow Offers for the periods presented:</t>
  </si>
  <si>
    <t>Number of homes sold</t>
  </si>
  <si>
    <t>The following table presents loan origination volume by purpose and in total for Zillow Home Loans for the periods presented (in thousands):</t>
  </si>
  <si>
    <t>Purchase loan origination volume</t>
  </si>
  <si>
    <t>Refinance loan origination volume</t>
  </si>
  <si>
    <t>Total loan origination volume</t>
  </si>
  <si>
    <t>Selected Historical Data</t>
  </si>
  <si>
    <t>in thousands (unaudited)</t>
  </si>
  <si>
    <t>Three Months Ended</t>
  </si>
  <si>
    <t>Integration costs</t>
  </si>
  <si>
    <t>(in thousands, except weighted average days, number of homes and percentage of inventory, unaudited)</t>
  </si>
  <si>
    <t>(1) Other Homes segment revenue relates to revenue associated with the title and escrow services provided through Zillow Closing Services.
(2) Other IMT segment revenue includes revenue generated by rentals, new construction and display advertising, as well as revenue from the sale of various other advertising and business technology solutions for real estate professionals, including dotloop.
(3) Certain corporate items are not directly attributable to any of our segments, including the gain (loss) on extinguishment of debt, interest income earned on our short-term investments included in other income and interest costs on our convertible senior notes included in interest expense.
(4) Adjusted EBITDA is a non-GAAP financial measure; it is not calculated or presented in accordance with U.S. generally accepted accounting principles, or GAAP. See Exhibit 99.1 to our Form 8-K filed on August 5, 2021 for more information regarding our presentation of Adjusted EBITDA, including a reconciliation of Adjusted EBITDA to the most directly comparable GAAP financial measure, which is net income (loss) on a consolidated basis and income (loss) before income taxes for each segment, for each of the periods presented.</t>
  </si>
  <si>
    <t>The following table presents information on the geographic concentration of homes by state for each state where the value of homes in inventory exceeds 10% of our total inventory as of the date presented:</t>
  </si>
  <si>
    <t>Direct and indirect expenses included in cost of revenue (4)</t>
  </si>
  <si>
    <t>(1) Amount represents holding costs incurred related to homes sold in the presented period that were not eligible for inventory capitalization and were therefore expensed as period costs in the presented period and prior periods. These costs primarily include homeowners association dues, property taxes, insurance, utilities, and cleaning and maintenance costs incurred during the time a home is held for sale after the renovation period is complete. On a GAAP basis, the Company incurred a total of $5.3 million and $2.6 million of holding costs included in sales and marketing expense for the three months ended June 30, 2021 and 2020, respectively.
(2) Amount represents selling costs incurred related to homes sold in the presented period that were not eligible for inventory capitalization and were therefore expensed as period costs in the presented period. These costs primarily include agent commissions paid upon the sale of a home. 
(3) Amount represents interest expense incurred related to homes sold in the presented period that was not eligible for inventory capitalization and was therefore expensed as a period cost in the presented period and prior periods.
(4) Amount includes inventory valuation adjustments recorded during the period associated with homes that remain in inventory at period end, net of inventory valuation adjustments recorded in prior periods related to homes sold in the presented period, holding costs incurred in the renovation period that are eligible for inventory capitalization and are expensed in the period presented when the associated home is sold, as well as corporate costs allocated to Zillow Offers such as headcount expenses and hosting-related costs related to the operation of our website.</t>
  </si>
  <si>
    <t>(1) Amount represents holding costs incurred related to homes sold in the presented period that were not eligible for inventory capitalization and were therefore expensed as period costs in the presented period and prior periods. These costs primarily include homeowners association dues, property taxes, insurance, utilities, and cleaning and maintenance costs incurred during the time a home is held for sale after the renovation period is complete. On a GAAP basis, the Company incurred a total of $9.2 million and $7.9 million of holding costs included in sales and marketing expense for the six months ended June 30, 2021 and 2020, respectively.
(2) Amount represents selling costs incurred related to homes sold in the presented period that were not eligible for inventory capitalization and were therefore expensed as period costs in the presented period. These costs primarily include agent commissions paid upon the sale of a home. 
(3) Amount represents interest expense incurred related to homes sold in the presented period that was not eligible for inventory capitalization and was therefore expensed as a period cost in the presented period and prior periods.
(4) Amount includes inventory valuation adjustments recorded during the period associated with homes that remain in inventory at period end, net of inventory valuation adjustments recorded in prior periods related to homes sold in the presented period, holding costs incurred in the renovation period that are eligible for inventory capitalization and are expensed in the period presented when the associated home is sold, as well as corporate costs allocated to Zillow Offers such as headcount expenses and hosting-related costs related to the operation of our website.</t>
  </si>
  <si>
    <t>The weighted average days held for homes in inventory as of June 30, 2021 was 29 days. The weighted average days held for homes sold during the three and six month periods ended June 30, 2021 was 66 days and 70 days, respectively.</t>
  </si>
  <si>
    <t>All other states</t>
  </si>
  <si>
    <t>Income tax benefit (expense)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</si>
</sst>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4" formatCode="_(&quot;$&quot;* #,##0.00_);_(&quot;$&quot;* \(#,##0.00\);_(&quot;$&quot;* &quot;-&quot;??_);_(@_)"/>
    <numFmt numFmtId="164" formatCode="#0;&quot;-&quot;#0;#0;_(@_)"/>
    <numFmt numFmtId="165" formatCode="yyyy"/>
    <numFmt numFmtId="166" formatCode="mmmm\ d\,\ yyyy"/>
    <numFmt numFmtId="167" formatCode="&quot;$&quot;* #,##0_);&quot;$&quot;* \(#,##0\);&quot;$&quot;* &quot;-&quot;_);_(@_)"/>
    <numFmt numFmtId="168" formatCode="#0_)%;\(#0\)%;#0_)%;_(@_)"/>
    <numFmt numFmtId="169" formatCode="* #,##0;* \(#,##0\);* &quot;-&quot;;_(@_)"/>
    <numFmt numFmtId="170" formatCode="#0_)%;\(#0\)%;&quot;-&quot;_)\%;_(@_)"/>
    <numFmt numFmtId="171" formatCode="mmmm\ dd\,\ yyyy"/>
    <numFmt numFmtId="172" formatCode="&quot;$&quot;* #,##0.00_);&quot;$&quot;* \(#,##0.00\);&quot;$&quot;* &quot;-&quot;_);_(@_)"/>
    <numFmt numFmtId="173" formatCode="#,##0_)%;\(#,##0\)%;&quot;-&quot;_)\%;_(@_)"/>
    <numFmt numFmtId="174" formatCode="\-\ \%"/>
    <numFmt numFmtId="175" formatCode="#,##0%"/>
    <numFmt numFmtId="176" formatCode="_(&quot;$&quot;* #,##0_);_(&quot;$&quot;* \(#,##0\);_(&quot;$&quot;* &quot;-&quot;??_);_(@_)"/>
    <numFmt numFmtId="177" formatCode="#,##0_);\(#,##0\);&quot;$&quot;* &quot;-&quot;_);_(@_)"/>
    <numFmt numFmtId="178" formatCode="#,##0_);\(#,##0\);* &quot;-&quot;_);_(@_)"/>
    <numFmt numFmtId="179" formatCode="#,##0.0_);\(#,##0.0\);* &quot;-&quot;_);_(@_)"/>
  </numFmts>
  <fonts count="7" x14ac:knownFonts="1">
    <font>
      <sz val="10"/>
      <name val="Arial"/>
    </font>
    <font>
      <sz val="10"/>
      <name val="Arial"/>
    </font>
    <font>
      <b/>
      <sz val="12"/>
      <color rgb="FF000000"/>
      <name val="Garamond"/>
      <family val="1"/>
    </font>
    <font>
      <sz val="12"/>
      <color rgb="FF000000"/>
      <name val="Garamond"/>
      <family val="1"/>
    </font>
    <font>
      <sz val="12"/>
      <name val="Garamond"/>
      <family val="1"/>
    </font>
    <font>
      <b/>
      <sz val="12"/>
      <name val="Garamond"/>
      <family val="1"/>
    </font>
    <font>
      <b/>
      <i/>
      <sz val="12"/>
      <name val="Garamond"/>
      <family val="1"/>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double">
        <color indexed="64"/>
      </bottom>
      <diagonal/>
    </border>
    <border>
      <left/>
      <right/>
      <top style="thin">
        <color indexed="64"/>
      </top>
      <bottom/>
      <diagonal/>
    </border>
    <border>
      <left/>
      <right/>
      <top style="thin">
        <color indexed="64"/>
      </top>
      <bottom style="thin">
        <color rgb="FF000000"/>
      </bottom>
      <diagonal/>
    </border>
    <border>
      <left/>
      <right/>
      <top style="thin">
        <color indexed="64"/>
      </top>
      <bottom style="thin">
        <color indexed="64"/>
      </bottom>
      <diagonal/>
    </border>
    <border>
      <left/>
      <right/>
      <top style="thin">
        <color indexed="64"/>
      </top>
      <bottom style="double">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85">
    <xf numFmtId="0" fontId="0" fillId="0" borderId="0" xfId="0"/>
    <xf numFmtId="0" fontId="2" fillId="2" borderId="0" xfId="0" applyFont="1" applyFill="1" applyAlignment="1">
      <alignment wrapText="1"/>
    </xf>
    <xf numFmtId="0" fontId="3" fillId="2" borderId="0" xfId="0" applyFont="1" applyFill="1" applyAlignment="1">
      <alignment wrapText="1"/>
    </xf>
    <xf numFmtId="0" fontId="4" fillId="0" borderId="0" xfId="0" applyFont="1" applyAlignment="1">
      <alignment horizontal="left" wrapText="1"/>
    </xf>
    <xf numFmtId="0" fontId="4" fillId="2" borderId="0" xfId="0" applyFont="1" applyFill="1" applyAlignment="1">
      <alignment horizontal="left" vertical="top" wrapText="1"/>
    </xf>
    <xf numFmtId="0" fontId="5" fillId="2" borderId="3" xfId="0" applyFont="1" applyFill="1" applyBorder="1" applyAlignment="1">
      <alignment horizontal="center" vertical="center" wrapText="1"/>
    </xf>
    <xf numFmtId="0" fontId="4" fillId="2" borderId="1" xfId="0" applyFont="1" applyFill="1" applyBorder="1" applyAlignment="1">
      <alignment wrapText="1"/>
    </xf>
    <xf numFmtId="0" fontId="4" fillId="2" borderId="1" xfId="0" applyFont="1" applyFill="1" applyBorder="1" applyAlignment="1">
      <alignment horizontal="left" wrapText="1"/>
    </xf>
    <xf numFmtId="0" fontId="4" fillId="0" borderId="0" xfId="0" applyFont="1" applyAlignment="1">
      <alignment horizontal="left" vertical="top" wrapText="1"/>
    </xf>
    <xf numFmtId="167" fontId="4" fillId="0" borderId="1" xfId="0" applyNumberFormat="1" applyFont="1" applyBorder="1" applyAlignment="1">
      <alignment wrapText="1"/>
    </xf>
    <xf numFmtId="0" fontId="4" fillId="0" borderId="0" xfId="0" applyFont="1" applyAlignment="1">
      <alignment horizontal="right" wrapText="1"/>
    </xf>
    <xf numFmtId="0" fontId="4" fillId="0" borderId="0" xfId="0" applyFont="1" applyAlignment="1">
      <alignment wrapText="1"/>
    </xf>
    <xf numFmtId="0" fontId="4" fillId="0" borderId="1" xfId="0" applyFont="1" applyBorder="1" applyAlignment="1">
      <alignment wrapText="1"/>
    </xf>
    <xf numFmtId="0" fontId="4" fillId="0" borderId="0" xfId="0" applyFont="1" applyAlignment="1">
      <alignment horizontal="left" vertical="top" wrapText="1" indent="3"/>
    </xf>
    <xf numFmtId="167" fontId="4" fillId="0" borderId="4" xfId="0" applyNumberFormat="1" applyFont="1" applyBorder="1" applyAlignment="1">
      <alignment wrapText="1"/>
    </xf>
    <xf numFmtId="0" fontId="5" fillId="0" borderId="5" xfId="0" applyFont="1" applyBorder="1" applyAlignment="1">
      <alignment horizontal="center" wrapText="1"/>
    </xf>
    <xf numFmtId="0" fontId="4" fillId="2" borderId="0" xfId="0" applyFont="1" applyFill="1" applyAlignment="1">
      <alignment horizontal="left" wrapText="1"/>
    </xf>
    <xf numFmtId="0" fontId="3" fillId="2" borderId="0" xfId="0" applyFont="1" applyFill="1" applyAlignment="1">
      <alignment vertical="center" wrapText="1"/>
    </xf>
    <xf numFmtId="0" fontId="2" fillId="2" borderId="0" xfId="0" applyFont="1" applyFill="1" applyAlignment="1">
      <alignment horizontal="center" vertical="center" wrapText="1"/>
    </xf>
    <xf numFmtId="0" fontId="2" fillId="2" borderId="0" xfId="0" applyFont="1" applyFill="1" applyAlignment="1">
      <alignment horizontal="center" wrapText="1"/>
    </xf>
    <xf numFmtId="165" fontId="2" fillId="2" borderId="3" xfId="0" applyNumberFormat="1" applyFont="1" applyFill="1" applyBorder="1" applyAlignment="1">
      <alignment horizontal="center" wrapText="1"/>
    </xf>
    <xf numFmtId="0" fontId="2" fillId="2" borderId="1" xfId="0" applyFont="1" applyFill="1" applyBorder="1" applyAlignment="1">
      <alignment horizontal="center" wrapText="1"/>
    </xf>
    <xf numFmtId="164" fontId="2" fillId="2" borderId="3" xfId="0" applyNumberFormat="1" applyFont="1" applyFill="1" applyBorder="1" applyAlignment="1">
      <alignment horizontal="center" wrapText="1"/>
    </xf>
    <xf numFmtId="170" fontId="3" fillId="2" borderId="1" xfId="0" applyNumberFormat="1" applyFont="1" applyFill="1" applyBorder="1" applyAlignment="1">
      <alignment horizontal="center" vertical="center" wrapText="1"/>
    </xf>
    <xf numFmtId="170" fontId="3" fillId="2" borderId="0" xfId="0" applyNumberFormat="1" applyFont="1" applyFill="1" applyAlignment="1">
      <alignment horizontal="center" vertical="center" wrapText="1"/>
    </xf>
    <xf numFmtId="0" fontId="3" fillId="2" borderId="0" xfId="0" applyFont="1" applyFill="1" applyAlignment="1">
      <alignment horizontal="left" vertical="center" wrapText="1"/>
    </xf>
    <xf numFmtId="165" fontId="5" fillId="0" borderId="3" xfId="0" applyNumberFormat="1" applyFont="1" applyBorder="1" applyAlignment="1">
      <alignment horizontal="center" wrapText="1"/>
    </xf>
    <xf numFmtId="164" fontId="5" fillId="0" borderId="3" xfId="0" applyNumberFormat="1" applyFont="1" applyBorder="1" applyAlignment="1">
      <alignment horizontal="center" wrapText="1"/>
    </xf>
    <xf numFmtId="173" fontId="4" fillId="0" borderId="1" xfId="0" applyNumberFormat="1" applyFont="1" applyBorder="1" applyAlignment="1">
      <alignment horizontal="center" wrapText="1"/>
    </xf>
    <xf numFmtId="173" fontId="4" fillId="0" borderId="0" xfId="0" applyNumberFormat="1" applyFont="1" applyAlignment="1">
      <alignment horizontal="center" wrapText="1"/>
    </xf>
    <xf numFmtId="0" fontId="5" fillId="2" borderId="1" xfId="0" applyFont="1" applyFill="1" applyBorder="1" applyAlignment="1">
      <alignment horizontal="center" vertical="center" wrapText="1"/>
    </xf>
    <xf numFmtId="170" fontId="4" fillId="0" borderId="1" xfId="0" applyNumberFormat="1" applyFont="1" applyBorder="1" applyAlignment="1">
      <alignment wrapText="1"/>
    </xf>
    <xf numFmtId="170" fontId="4" fillId="0" borderId="0" xfId="0" applyNumberFormat="1" applyFont="1" applyAlignment="1">
      <alignment horizontal="right" wrapText="1"/>
    </xf>
    <xf numFmtId="170" fontId="4" fillId="0" borderId="2" xfId="0" applyNumberFormat="1" applyFont="1" applyBorder="1" applyAlignment="1">
      <alignment horizontal="right" wrapText="1"/>
    </xf>
    <xf numFmtId="170" fontId="4" fillId="0" borderId="4" xfId="0" applyNumberFormat="1" applyFont="1" applyBorder="1" applyAlignment="1">
      <alignment horizontal="right" wrapText="1"/>
    </xf>
    <xf numFmtId="0" fontId="4" fillId="0" borderId="5" xfId="0" applyFont="1" applyBorder="1" applyAlignment="1">
      <alignment wrapText="1"/>
    </xf>
    <xf numFmtId="0" fontId="3" fillId="2" borderId="0" xfId="0" applyFont="1" applyFill="1" applyAlignment="1">
      <alignment horizontal="center" wrapText="1"/>
    </xf>
    <xf numFmtId="0" fontId="2" fillId="2" borderId="3" xfId="0" applyFont="1" applyFill="1" applyBorder="1" applyAlignment="1">
      <alignment horizontal="center" wrapText="1"/>
    </xf>
    <xf numFmtId="0" fontId="3" fillId="2" borderId="1" xfId="0" applyFont="1" applyFill="1" applyBorder="1" applyAlignment="1">
      <alignment horizontal="center" wrapText="1"/>
    </xf>
    <xf numFmtId="0" fontId="4" fillId="0" borderId="1" xfId="0" applyFont="1" applyBorder="1" applyAlignment="1">
      <alignment horizontal="right" wrapText="1"/>
    </xf>
    <xf numFmtId="0" fontId="3" fillId="2" borderId="0" xfId="0" applyFont="1" applyFill="1" applyAlignment="1">
      <alignment horizontal="left" wrapText="1"/>
    </xf>
    <xf numFmtId="0" fontId="3" fillId="2" borderId="5" xfId="0" applyFont="1" applyFill="1" applyBorder="1" applyAlignment="1">
      <alignment wrapText="1"/>
    </xf>
    <xf numFmtId="0" fontId="2" fillId="2" borderId="0" xfId="0" applyFont="1" applyFill="1" applyAlignment="1">
      <alignment horizontal="center" vertical="top" wrapText="1"/>
    </xf>
    <xf numFmtId="0" fontId="3" fillId="2" borderId="0" xfId="0" applyFont="1" applyFill="1" applyAlignment="1">
      <alignment horizontal="right" wrapText="1"/>
    </xf>
    <xf numFmtId="0" fontId="3" fillId="0" borderId="0" xfId="0" applyFont="1" applyAlignment="1">
      <alignment horizontal="left" vertical="top" wrapText="1"/>
    </xf>
    <xf numFmtId="0" fontId="3" fillId="0" borderId="5" xfId="0" applyFont="1" applyBorder="1" applyAlignment="1">
      <alignment horizontal="left" vertical="top" wrapText="1"/>
    </xf>
    <xf numFmtId="0" fontId="4" fillId="2" borderId="0" xfId="0" applyFont="1" applyFill="1" applyAlignment="1">
      <alignment vertical="top" wrapText="1"/>
    </xf>
    <xf numFmtId="0" fontId="3" fillId="2" borderId="1" xfId="0" applyFont="1" applyFill="1" applyBorder="1" applyAlignment="1">
      <alignment wrapText="1"/>
    </xf>
    <xf numFmtId="0" fontId="4" fillId="2" borderId="5" xfId="0" applyFont="1" applyFill="1" applyBorder="1" applyAlignment="1">
      <alignment horizontal="left" vertical="top" wrapText="1"/>
    </xf>
    <xf numFmtId="0" fontId="3" fillId="2" borderId="5" xfId="0" applyFont="1" applyFill="1" applyBorder="1" applyAlignment="1">
      <alignment horizontal="right" vertical="center" wrapText="1"/>
    </xf>
    <xf numFmtId="0" fontId="3" fillId="0" borderId="0" xfId="0" applyFont="1" applyAlignment="1">
      <alignment wrapText="1"/>
    </xf>
    <xf numFmtId="0" fontId="3" fillId="0" borderId="0" xfId="0" applyFont="1" applyAlignment="1">
      <alignment vertical="top" wrapText="1"/>
    </xf>
    <xf numFmtId="0" fontId="2" fillId="2" borderId="5" xfId="0" applyFont="1" applyFill="1" applyBorder="1" applyAlignment="1">
      <alignment horizontal="center" wrapText="1"/>
    </xf>
    <xf numFmtId="0" fontId="4" fillId="2" borderId="0" xfId="0" applyFont="1" applyFill="1" applyAlignment="1">
      <alignment horizontal="left" vertical="top" wrapText="1" indent="3"/>
    </xf>
    <xf numFmtId="165" fontId="5" fillId="0" borderId="1" xfId="0" applyNumberFormat="1" applyFont="1" applyBorder="1" applyAlignment="1">
      <alignment horizontal="center" wrapText="1"/>
    </xf>
    <xf numFmtId="14" fontId="5" fillId="0" borderId="1" xfId="0" applyNumberFormat="1" applyFont="1" applyBorder="1" applyAlignment="1">
      <alignment horizontal="center" wrapText="1"/>
    </xf>
    <xf numFmtId="0" fontId="5" fillId="0" borderId="1" xfId="0" applyFont="1" applyBorder="1" applyAlignment="1">
      <alignment horizontal="center" wrapText="1"/>
    </xf>
    <xf numFmtId="0" fontId="2" fillId="0" borderId="1" xfId="0" applyFont="1" applyBorder="1" applyAlignment="1">
      <alignment horizontal="center" wrapText="1"/>
    </xf>
    <xf numFmtId="14" fontId="5" fillId="0" borderId="0" xfId="0" applyNumberFormat="1" applyFont="1" applyAlignment="1">
      <alignment horizontal="center" wrapText="1"/>
    </xf>
    <xf numFmtId="0" fontId="2" fillId="0" borderId="0" xfId="0" applyFont="1" applyAlignment="1">
      <alignment wrapText="1"/>
    </xf>
    <xf numFmtId="0" fontId="3" fillId="2" borderId="0" xfId="0" applyFont="1" applyFill="1" applyAlignment="1">
      <alignment vertical="top" wrapText="1"/>
    </xf>
    <xf numFmtId="0" fontId="3" fillId="0" borderId="0" xfId="0" applyFont="1" applyAlignment="1">
      <alignment horizontal="left" vertical="top" wrapText="1" indent="3"/>
    </xf>
    <xf numFmtId="0" fontId="5" fillId="0" borderId="0" xfId="0" applyFont="1" applyAlignment="1">
      <alignment horizontal="left" wrapText="1"/>
    </xf>
    <xf numFmtId="0" fontId="4" fillId="0" borderId="0" xfId="0" applyFont="1" applyAlignment="1">
      <alignment vertical="top" wrapText="1"/>
    </xf>
    <xf numFmtId="0" fontId="4" fillId="0" borderId="0" xfId="0" applyFont="1" applyAlignment="1">
      <alignment vertical="top" wrapText="1" indent="3"/>
    </xf>
    <xf numFmtId="0" fontId="4" fillId="0" borderId="0" xfId="0" applyFont="1" applyAlignment="1">
      <alignment vertical="top" wrapText="1" indent="6"/>
    </xf>
    <xf numFmtId="0" fontId="5" fillId="0" borderId="0" xfId="0" applyFont="1" applyAlignment="1">
      <alignment vertical="top" wrapText="1"/>
    </xf>
    <xf numFmtId="0" fontId="4" fillId="2" borderId="0" xfId="0" applyFont="1" applyFill="1" applyAlignment="1">
      <alignment wrapText="1"/>
    </xf>
    <xf numFmtId="0" fontId="2" fillId="2" borderId="0" xfId="0" applyFont="1" applyFill="1" applyAlignment="1">
      <alignment vertical="top" wrapText="1"/>
    </xf>
    <xf numFmtId="0" fontId="4" fillId="2" borderId="0" xfId="0" applyFont="1" applyFill="1" applyAlignment="1">
      <alignment horizontal="left" wrapText="1" indent="3"/>
    </xf>
    <xf numFmtId="0" fontId="4" fillId="2" borderId="0" xfId="0" applyFont="1" applyFill="1" applyAlignment="1">
      <alignment horizontal="left" wrapText="1" indent="6"/>
    </xf>
    <xf numFmtId="0" fontId="5" fillId="2" borderId="0" xfId="0" applyFont="1" applyFill="1" applyAlignment="1">
      <alignment horizontal="left" wrapText="1"/>
    </xf>
    <xf numFmtId="0" fontId="4" fillId="2" borderId="0" xfId="0" applyFont="1" applyFill="1" applyAlignment="1">
      <alignment horizontal="center" wrapText="1"/>
    </xf>
    <xf numFmtId="0" fontId="3" fillId="2" borderId="0" xfId="0" applyFont="1" applyFill="1" applyAlignment="1">
      <alignment horizontal="left" vertical="top" wrapText="1"/>
    </xf>
    <xf numFmtId="171" fontId="5" fillId="0" borderId="2" xfId="0" applyNumberFormat="1" applyFont="1" applyBorder="1" applyAlignment="1">
      <alignment horizontal="center" wrapText="1"/>
    </xf>
    <xf numFmtId="0" fontId="4" fillId="0" borderId="1" xfId="0" applyFont="1" applyBorder="1" applyAlignment="1">
      <alignment horizontal="left" wrapText="1"/>
    </xf>
    <xf numFmtId="0" fontId="4" fillId="0" borderId="0" xfId="0" applyFont="1" applyAlignment="1">
      <alignment horizontal="left" vertical="center" wrapText="1" indent="2"/>
    </xf>
    <xf numFmtId="0" fontId="4" fillId="0" borderId="0" xfId="0" applyFont="1" applyAlignment="1">
      <alignment horizontal="left" wrapText="1" indent="2"/>
    </xf>
    <xf numFmtId="0" fontId="3" fillId="2" borderId="0" xfId="0" applyFont="1" applyFill="1" applyAlignment="1">
      <alignment wrapText="1" indent="3"/>
    </xf>
    <xf numFmtId="0" fontId="5" fillId="0" borderId="0" xfId="0" applyFont="1" applyAlignment="1">
      <alignment horizontal="left" vertical="top" wrapText="1"/>
    </xf>
    <xf numFmtId="0" fontId="3" fillId="2" borderId="1" xfId="0" applyFont="1" applyFill="1" applyBorder="1" applyAlignment="1">
      <alignment vertical="center" wrapText="1"/>
    </xf>
    <xf numFmtId="168" fontId="3" fillId="2" borderId="0" xfId="0" applyNumberFormat="1" applyFont="1" applyFill="1" applyAlignment="1">
      <alignment horizontal="center" wrapText="1"/>
    </xf>
    <xf numFmtId="0" fontId="3" fillId="0" borderId="5" xfId="0" applyFont="1" applyBorder="1" applyAlignment="1">
      <alignment horizontal="right" vertical="center" wrapText="1"/>
    </xf>
    <xf numFmtId="0" fontId="3" fillId="2" borderId="0" xfId="0" applyFont="1" applyFill="1" applyAlignment="1">
      <alignment horizontal="right" vertical="center" wrapText="1"/>
    </xf>
    <xf numFmtId="0" fontId="4" fillId="0" borderId="0" xfId="0" applyFont="1" applyAlignment="1">
      <alignment horizontal="center" wrapText="1"/>
    </xf>
    <xf numFmtId="0" fontId="3" fillId="2" borderId="5" xfId="0" applyFont="1" applyFill="1" applyBorder="1" applyAlignment="1">
      <alignment vertical="top" wrapText="1"/>
    </xf>
    <xf numFmtId="168" fontId="3" fillId="2" borderId="0" xfId="0" applyNumberFormat="1" applyFont="1" applyFill="1" applyAlignment="1">
      <alignment vertical="center" wrapText="1"/>
    </xf>
    <xf numFmtId="168" fontId="3" fillId="0" borderId="0" xfId="0" applyNumberFormat="1" applyFont="1" applyAlignment="1">
      <alignment vertical="center" wrapText="1"/>
    </xf>
    <xf numFmtId="0" fontId="3" fillId="0" borderId="0" xfId="0" applyFont="1" applyAlignment="1">
      <alignment vertical="center" wrapText="1"/>
    </xf>
    <xf numFmtId="170" fontId="3" fillId="2" borderId="0" xfId="0" applyNumberFormat="1" applyFont="1" applyFill="1" applyAlignment="1">
      <alignment vertical="center" wrapText="1"/>
    </xf>
    <xf numFmtId="0" fontId="4" fillId="0" borderId="0" xfId="0" applyFont="1"/>
    <xf numFmtId="0" fontId="5" fillId="0" borderId="0" xfId="0" applyFont="1" applyAlignment="1">
      <alignment horizontal="center" wrapText="1"/>
    </xf>
    <xf numFmtId="0" fontId="5" fillId="0" borderId="0" xfId="0" applyFont="1" applyAlignment="1">
      <alignment horizontal="center" vertical="center" wrapText="1"/>
    </xf>
    <xf numFmtId="0" fontId="3" fillId="0" borderId="0" xfId="0" applyFont="1" applyAlignment="1">
      <alignment horizontal="right" vertical="center" wrapText="1"/>
    </xf>
    <xf numFmtId="174" fontId="3" fillId="2" borderId="0" xfId="0" applyNumberFormat="1" applyFont="1" applyFill="1" applyAlignment="1">
      <alignment vertical="center" wrapText="1"/>
    </xf>
    <xf numFmtId="175" fontId="3" fillId="2" borderId="0" xfId="2" applyNumberFormat="1" applyFont="1" applyFill="1" applyAlignment="1">
      <alignment horizontal="center" wrapText="1"/>
    </xf>
    <xf numFmtId="167" fontId="4" fillId="2" borderId="0" xfId="0" applyNumberFormat="1" applyFont="1" applyFill="1" applyBorder="1" applyAlignment="1">
      <alignment wrapText="1"/>
    </xf>
    <xf numFmtId="0" fontId="4" fillId="2" borderId="0" xfId="0" applyFont="1" applyFill="1" applyBorder="1" applyAlignment="1">
      <alignment horizontal="right" wrapText="1"/>
    </xf>
    <xf numFmtId="0" fontId="3" fillId="2" borderId="0" xfId="0" applyFont="1" applyFill="1" applyBorder="1" applyAlignment="1">
      <alignment horizontal="left" vertical="top" wrapText="1"/>
    </xf>
    <xf numFmtId="0" fontId="3" fillId="2" borderId="0" xfId="0" applyFont="1" applyFill="1" applyAlignment="1">
      <alignment wrapText="1"/>
    </xf>
    <xf numFmtId="0" fontId="4" fillId="0" borderId="0" xfId="0" applyFont="1"/>
    <xf numFmtId="0" fontId="3" fillId="2" borderId="0" xfId="0" applyFont="1" applyFill="1" applyAlignment="1">
      <alignment vertical="center" wrapText="1"/>
    </xf>
    <xf numFmtId="167" fontId="3" fillId="0" borderId="0" xfId="0" applyNumberFormat="1" applyFont="1" applyAlignment="1"/>
    <xf numFmtId="0" fontId="4" fillId="0" borderId="0" xfId="0" applyFont="1" applyAlignment="1"/>
    <xf numFmtId="167" fontId="3" fillId="0" borderId="4" xfId="0" applyNumberFormat="1" applyFont="1" applyBorder="1" applyAlignment="1"/>
    <xf numFmtId="0" fontId="3" fillId="0" borderId="5" xfId="0" applyFont="1" applyBorder="1" applyAlignment="1">
      <alignment horizontal="right" vertical="center"/>
    </xf>
    <xf numFmtId="167" fontId="4" fillId="0" borderId="0" xfId="0" applyNumberFormat="1" applyFont="1" applyAlignment="1"/>
    <xf numFmtId="167" fontId="3" fillId="0" borderId="5" xfId="0" applyNumberFormat="1" applyFont="1" applyBorder="1" applyAlignment="1"/>
    <xf numFmtId="177" fontId="3" fillId="0" borderId="0" xfId="0" applyNumberFormat="1" applyFont="1" applyAlignment="1"/>
    <xf numFmtId="177" fontId="3" fillId="0" borderId="7" xfId="0" applyNumberFormat="1" applyFont="1" applyBorder="1" applyAlignment="1"/>
    <xf numFmtId="178" fontId="3" fillId="0" borderId="0" xfId="0" applyNumberFormat="1" applyFont="1" applyAlignment="1"/>
    <xf numFmtId="0" fontId="3" fillId="2" borderId="0" xfId="0" applyFont="1" applyFill="1" applyAlignment="1">
      <alignment horizontal="right"/>
    </xf>
    <xf numFmtId="0" fontId="3" fillId="2" borderId="0" xfId="0" applyFont="1" applyFill="1" applyAlignment="1"/>
    <xf numFmtId="167" fontId="3" fillId="2" borderId="0" xfId="0" applyNumberFormat="1" applyFont="1" applyFill="1" applyAlignment="1"/>
    <xf numFmtId="0" fontId="2" fillId="2" borderId="0" xfId="0" applyFont="1" applyFill="1" applyAlignment="1">
      <alignment horizontal="right"/>
    </xf>
    <xf numFmtId="167" fontId="3" fillId="2" borderId="1" xfId="0" applyNumberFormat="1" applyFont="1" applyFill="1" applyBorder="1" applyAlignment="1"/>
    <xf numFmtId="167" fontId="3" fillId="2" borderId="4" xfId="0" applyNumberFormat="1" applyFont="1" applyFill="1" applyBorder="1" applyAlignment="1"/>
    <xf numFmtId="169" fontId="3" fillId="2" borderId="2" xfId="0" applyNumberFormat="1" applyFont="1" applyFill="1" applyBorder="1" applyAlignment="1"/>
    <xf numFmtId="178" fontId="3" fillId="0" borderId="0" xfId="0" applyNumberFormat="1" applyFont="1" applyAlignment="1">
      <alignment horizontal="right"/>
    </xf>
    <xf numFmtId="0" fontId="3" fillId="2" borderId="5" xfId="0" applyFont="1" applyFill="1" applyBorder="1" applyAlignment="1"/>
    <xf numFmtId="178" fontId="3" fillId="0" borderId="7" xfId="0" applyNumberFormat="1" applyFont="1" applyBorder="1" applyAlignment="1"/>
    <xf numFmtId="0" fontId="3" fillId="2" borderId="0" xfId="0" applyFont="1" applyFill="1" applyBorder="1" applyAlignment="1"/>
    <xf numFmtId="178" fontId="3" fillId="0" borderId="8" xfId="0" applyNumberFormat="1" applyFont="1" applyBorder="1" applyAlignment="1"/>
    <xf numFmtId="167" fontId="4" fillId="2" borderId="0" xfId="0" applyNumberFormat="1" applyFont="1" applyFill="1" applyAlignment="1"/>
    <xf numFmtId="0" fontId="4" fillId="2" borderId="0" xfId="0" applyFont="1" applyFill="1" applyAlignment="1">
      <alignment horizontal="left"/>
    </xf>
    <xf numFmtId="0" fontId="4" fillId="2" borderId="0" xfId="0" applyFont="1" applyFill="1" applyAlignment="1">
      <alignment horizontal="right"/>
    </xf>
    <xf numFmtId="167" fontId="4" fillId="2" borderId="4" xfId="0" applyNumberFormat="1" applyFont="1" applyFill="1" applyBorder="1" applyAlignment="1"/>
    <xf numFmtId="0" fontId="4" fillId="2" borderId="5" xfId="0" applyFont="1" applyFill="1" applyBorder="1" applyAlignment="1"/>
    <xf numFmtId="0" fontId="4" fillId="2" borderId="0" xfId="0" applyFont="1" applyFill="1" applyAlignment="1"/>
    <xf numFmtId="172" fontId="4" fillId="2" borderId="0" xfId="0" applyNumberFormat="1" applyFont="1" applyFill="1" applyAlignment="1"/>
    <xf numFmtId="0" fontId="4" fillId="2" borderId="5" xfId="0" applyFont="1" applyFill="1" applyBorder="1" applyAlignment="1">
      <alignment horizontal="right"/>
    </xf>
    <xf numFmtId="0" fontId="4" fillId="2" borderId="0" xfId="0" applyFont="1" applyFill="1" applyAlignment="1">
      <alignment horizontal="center"/>
    </xf>
    <xf numFmtId="167" fontId="4" fillId="2" borderId="6" xfId="0" applyNumberFormat="1" applyFont="1" applyFill="1" applyBorder="1" applyAlignment="1"/>
    <xf numFmtId="0" fontId="3" fillId="2" borderId="0" xfId="0" applyFont="1" applyFill="1" applyAlignment="1">
      <alignment horizontal="left" vertical="top"/>
    </xf>
    <xf numFmtId="178" fontId="3" fillId="0" borderId="9" xfId="0" applyNumberFormat="1" applyFont="1" applyBorder="1" applyAlignment="1"/>
    <xf numFmtId="0" fontId="4" fillId="0" borderId="0" xfId="0" applyFont="1" applyAlignment="1">
      <alignment horizontal="left"/>
    </xf>
    <xf numFmtId="0" fontId="4" fillId="0" borderId="0" xfId="0" applyFont="1" applyAlignment="1">
      <alignment horizontal="right"/>
    </xf>
    <xf numFmtId="167" fontId="4" fillId="0" borderId="4" xfId="0" applyNumberFormat="1" applyFont="1" applyBorder="1" applyAlignment="1"/>
    <xf numFmtId="0" fontId="4" fillId="0" borderId="5" xfId="0" applyFont="1" applyBorder="1" applyAlignment="1">
      <alignment horizontal="right"/>
    </xf>
    <xf numFmtId="172" fontId="3" fillId="2" borderId="0" xfId="0" applyNumberFormat="1" applyFont="1" applyFill="1" applyAlignment="1"/>
    <xf numFmtId="0" fontId="3" fillId="2" borderId="0" xfId="0" applyFont="1" applyFill="1" applyBorder="1" applyAlignment="1">
      <alignment wrapText="1"/>
    </xf>
    <xf numFmtId="178" fontId="3" fillId="0" borderId="10" xfId="0" applyNumberFormat="1" applyFont="1" applyBorder="1" applyAlignment="1"/>
    <xf numFmtId="167" fontId="4" fillId="0" borderId="1" xfId="0" applyNumberFormat="1" applyFont="1" applyBorder="1" applyAlignment="1"/>
    <xf numFmtId="0" fontId="4" fillId="0" borderId="0" xfId="0" applyFont="1" applyBorder="1" applyAlignment="1">
      <alignment wrapText="1"/>
    </xf>
    <xf numFmtId="179" fontId="3" fillId="0" borderId="0" xfId="0" applyNumberFormat="1" applyFont="1" applyAlignment="1"/>
    <xf numFmtId="179" fontId="4" fillId="0" borderId="0" xfId="0" applyNumberFormat="1" applyFont="1" applyAlignment="1"/>
    <xf numFmtId="166" fontId="4" fillId="0" borderId="0" xfId="0" applyNumberFormat="1" applyFont="1" applyBorder="1" applyAlignment="1">
      <alignment horizontal="left" wrapText="1"/>
    </xf>
    <xf numFmtId="166" fontId="5" fillId="0" borderId="0" xfId="0" applyNumberFormat="1" applyFont="1" applyBorder="1" applyAlignment="1">
      <alignment horizontal="center" wrapText="1"/>
    </xf>
    <xf numFmtId="0" fontId="5" fillId="0" borderId="0" xfId="0" applyFont="1" applyBorder="1" applyAlignment="1"/>
    <xf numFmtId="0" fontId="4" fillId="0" borderId="0" xfId="0" applyFont="1" applyBorder="1"/>
    <xf numFmtId="0" fontId="4" fillId="0" borderId="0" xfId="0" applyFont="1" applyAlignment="1">
      <alignment wrapText="1"/>
    </xf>
    <xf numFmtId="0" fontId="4" fillId="0" borderId="0" xfId="0" applyFont="1"/>
    <xf numFmtId="0" fontId="4" fillId="0" borderId="0" xfId="0" applyFont="1" applyAlignment="1">
      <alignment wrapText="1"/>
    </xf>
    <xf numFmtId="0" fontId="4" fillId="0" borderId="0" xfId="0" applyFont="1"/>
    <xf numFmtId="0" fontId="4" fillId="0" borderId="0" xfId="0" applyFont="1" applyAlignment="1">
      <alignment vertical="center" wrapText="1"/>
    </xf>
    <xf numFmtId="178" fontId="3" fillId="0" borderId="0" xfId="0" applyNumberFormat="1" applyFont="1" applyFill="1" applyAlignment="1"/>
    <xf numFmtId="0" fontId="2" fillId="2" borderId="2" xfId="0" applyFont="1" applyFill="1" applyBorder="1" applyAlignment="1">
      <alignment horizontal="center" wrapText="1"/>
    </xf>
    <xf numFmtId="0" fontId="2" fillId="2" borderId="0" xfId="0" applyFont="1" applyFill="1" applyAlignment="1">
      <alignment horizontal="center" wrapText="1"/>
    </xf>
    <xf numFmtId="0" fontId="3" fillId="2" borderId="0" xfId="0" applyFont="1" applyFill="1" applyAlignment="1">
      <alignment vertical="top" wrapText="1"/>
    </xf>
    <xf numFmtId="0" fontId="3" fillId="2" borderId="0" xfId="0" applyFont="1" applyFill="1" applyAlignment="1">
      <alignment wrapText="1"/>
    </xf>
    <xf numFmtId="0" fontId="4" fillId="0" borderId="0" xfId="0" applyFont="1" applyAlignment="1">
      <alignment wrapText="1"/>
    </xf>
    <xf numFmtId="0" fontId="4" fillId="0" borderId="0" xfId="0" applyFont="1"/>
    <xf numFmtId="0" fontId="3" fillId="2" borderId="0" xfId="0" applyFont="1" applyFill="1" applyAlignment="1">
      <alignment horizontal="left" vertical="top" wrapText="1"/>
    </xf>
    <xf numFmtId="0" fontId="3" fillId="2" borderId="0" xfId="0" applyFont="1" applyFill="1" applyAlignment="1">
      <alignment horizontal="center" wrapText="1"/>
    </xf>
    <xf numFmtId="0" fontId="2" fillId="2" borderId="0" xfId="0" applyFont="1" applyFill="1" applyAlignment="1">
      <alignment horizontal="center" vertical="top" wrapText="1"/>
    </xf>
    <xf numFmtId="0" fontId="2" fillId="2" borderId="2" xfId="0" applyFont="1" applyFill="1" applyBorder="1" applyAlignment="1">
      <alignment horizontal="center" vertical="top" wrapText="1"/>
    </xf>
    <xf numFmtId="0" fontId="5" fillId="0" borderId="2" xfId="0" applyFont="1" applyBorder="1" applyAlignment="1">
      <alignment horizontal="center" wrapText="1"/>
    </xf>
    <xf numFmtId="0" fontId="4" fillId="2" borderId="0" xfId="0" applyFont="1" applyFill="1" applyAlignment="1">
      <alignment horizontal="left" vertical="top" wrapText="1"/>
    </xf>
    <xf numFmtId="178" fontId="3" fillId="0" borderId="2" xfId="0" applyNumberFormat="1" applyFont="1" applyBorder="1" applyAlignment="1">
      <alignment horizontal="right"/>
    </xf>
    <xf numFmtId="176" fontId="3" fillId="0" borderId="4" xfId="1" applyNumberFormat="1" applyFont="1" applyBorder="1" applyAlignment="1">
      <alignment horizontal="center"/>
    </xf>
    <xf numFmtId="176" fontId="3" fillId="0" borderId="0" xfId="0" applyNumberFormat="1" applyFont="1" applyAlignment="1">
      <alignment horizontal="center"/>
    </xf>
    <xf numFmtId="178" fontId="3" fillId="0" borderId="0" xfId="0" applyNumberFormat="1" applyFont="1" applyAlignment="1">
      <alignment horizontal="right"/>
    </xf>
    <xf numFmtId="0" fontId="4" fillId="0" borderId="0" xfId="0" applyFont="1" applyAlignment="1">
      <alignment horizontal="left" vertical="top" wrapText="1"/>
    </xf>
    <xf numFmtId="0" fontId="3" fillId="0" borderId="0" xfId="0" applyFont="1" applyAlignment="1">
      <alignment horizontal="left" vertical="top" wrapText="1"/>
    </xf>
    <xf numFmtId="0" fontId="6" fillId="0" borderId="0" xfId="0" applyFont="1" applyAlignment="1">
      <alignment horizontal="left" wrapText="1"/>
    </xf>
    <xf numFmtId="0" fontId="2" fillId="2" borderId="0" xfId="0" applyFont="1" applyFill="1" applyAlignment="1">
      <alignment wrapText="1"/>
    </xf>
    <xf numFmtId="166" fontId="5" fillId="2" borderId="2" xfId="0" applyNumberFormat="1" applyFont="1" applyFill="1" applyBorder="1" applyAlignment="1">
      <alignment horizontal="center" wrapText="1"/>
    </xf>
    <xf numFmtId="0" fontId="4" fillId="0" borderId="0" xfId="0" applyFont="1" applyAlignment="1">
      <alignment vertical="center" wrapText="1"/>
    </xf>
    <xf numFmtId="0" fontId="4" fillId="0" borderId="0" xfId="0" applyFont="1" applyAlignment="1">
      <alignment horizontal="left" wrapText="1"/>
    </xf>
    <xf numFmtId="0" fontId="3" fillId="2" borderId="0" xfId="0" applyFont="1" applyFill="1" applyAlignment="1">
      <alignment vertical="center" wrapText="1"/>
    </xf>
    <xf numFmtId="0" fontId="5" fillId="0" borderId="0" xfId="0" applyFont="1" applyAlignment="1">
      <alignment horizontal="center" wrapText="1"/>
    </xf>
    <xf numFmtId="0" fontId="2" fillId="2" borderId="2" xfId="0" applyFont="1" applyFill="1" applyBorder="1" applyAlignment="1">
      <alignment horizontal="center" vertical="center" wrapText="1"/>
    </xf>
    <xf numFmtId="0" fontId="3" fillId="2" borderId="0" xfId="0" applyFont="1" applyFill="1" applyAlignment="1">
      <alignment horizontal="left" vertical="center" wrapText="1"/>
    </xf>
    <xf numFmtId="0" fontId="5" fillId="0" borderId="0" xfId="0" applyFont="1" applyBorder="1" applyAlignment="1">
      <alignment horizontal="center"/>
    </xf>
    <xf numFmtId="166" fontId="5" fillId="0" borderId="2" xfId="0" applyNumberFormat="1" applyFont="1" applyBorder="1" applyAlignment="1">
      <alignment horizontal="center" wrapText="1"/>
    </xf>
  </cellXfs>
  <cellStyles count="3">
    <cellStyle name="Currency" xfId="1" builtinId="4"/>
    <cellStyle name="Normal" xfId="0" builtinId="0"/>
    <cellStyle name="Percent" xfId="2" builtinId="5"/>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7"/>
  <sheetViews>
    <sheetView showGridLines="0" tabSelected="1" showRuler="0" zoomScale="90" zoomScaleNormal="90" workbookViewId="0">
      <selection activeCell="A46" sqref="A46:L46"/>
    </sheetView>
  </sheetViews>
  <sheetFormatPr defaultColWidth="13.1796875" defaultRowHeight="15.5" x14ac:dyDescent="0.35"/>
  <cols>
    <col min="1" max="1" width="45.81640625" style="90" customWidth="1"/>
    <col min="2" max="2" width="17.54296875" style="90" customWidth="1"/>
    <col min="3" max="3" width="2.81640625" style="90" customWidth="1"/>
    <col min="4" max="4" width="17.54296875" style="90" customWidth="1"/>
    <col min="5" max="5" width="2.81640625" style="90" customWidth="1"/>
    <col min="6" max="6" width="17.54296875" style="90" customWidth="1"/>
    <col min="7" max="7" width="2.81640625" style="90" customWidth="1"/>
    <col min="8" max="8" width="17.54296875" style="90" customWidth="1"/>
    <col min="9" max="9" width="2.81640625" style="90" customWidth="1"/>
    <col min="10" max="10" width="17.54296875" style="90" customWidth="1"/>
    <col min="11" max="11" width="2.81640625" style="90" customWidth="1"/>
    <col min="12" max="12" width="17.54296875" style="90" customWidth="1"/>
    <col min="13" max="17" width="10.81640625" style="90" customWidth="1"/>
    <col min="18" max="16384" width="13.1796875" style="90"/>
  </cols>
  <sheetData>
    <row r="1" spans="1:19" x14ac:dyDescent="0.35">
      <c r="A1" s="1" t="s">
        <v>5</v>
      </c>
      <c r="B1" s="2"/>
      <c r="C1" s="2"/>
      <c r="D1" s="2"/>
      <c r="E1" s="2"/>
      <c r="F1" s="2"/>
      <c r="G1" s="2"/>
      <c r="H1" s="2"/>
      <c r="I1" s="2"/>
      <c r="J1" s="2"/>
      <c r="K1" s="2"/>
      <c r="L1" s="2"/>
      <c r="M1" s="2"/>
      <c r="N1" s="2"/>
      <c r="O1" s="2"/>
      <c r="P1" s="2"/>
      <c r="Q1" s="2"/>
      <c r="R1" s="67"/>
      <c r="S1" s="67"/>
    </row>
    <row r="2" spans="1:19" x14ac:dyDescent="0.35">
      <c r="A2" s="1" t="s">
        <v>6</v>
      </c>
      <c r="B2" s="2"/>
      <c r="C2" s="2"/>
      <c r="D2" s="2"/>
      <c r="E2" s="2"/>
      <c r="F2" s="2"/>
      <c r="G2" s="2"/>
      <c r="H2" s="2"/>
      <c r="I2" s="2"/>
      <c r="J2" s="2"/>
      <c r="K2" s="2"/>
      <c r="L2" s="2"/>
      <c r="M2" s="2"/>
      <c r="N2" s="2"/>
      <c r="O2" s="2"/>
      <c r="P2" s="2"/>
      <c r="Q2" s="2"/>
      <c r="R2" s="67"/>
      <c r="S2" s="67"/>
    </row>
    <row r="3" spans="1:19" x14ac:dyDescent="0.35">
      <c r="A3" s="2" t="s">
        <v>7</v>
      </c>
      <c r="B3" s="2"/>
      <c r="C3" s="2"/>
      <c r="D3" s="2"/>
      <c r="E3" s="2"/>
      <c r="F3" s="2"/>
      <c r="G3" s="2"/>
      <c r="H3" s="2"/>
      <c r="I3" s="2"/>
      <c r="J3" s="2"/>
      <c r="K3" s="2"/>
      <c r="L3" s="2"/>
      <c r="M3" s="2"/>
      <c r="N3" s="2"/>
      <c r="O3" s="2"/>
      <c r="P3" s="2"/>
      <c r="Q3" s="2"/>
      <c r="R3" s="67"/>
      <c r="S3" s="67"/>
    </row>
    <row r="4" spans="1:19" ht="32.5" customHeight="1" x14ac:dyDescent="0.35">
      <c r="A4" s="17"/>
      <c r="B4" s="156" t="s">
        <v>3</v>
      </c>
      <c r="C4" s="156"/>
      <c r="D4" s="156"/>
      <c r="E4" s="17"/>
      <c r="F4" s="157" t="s">
        <v>8</v>
      </c>
      <c r="G4" s="2"/>
      <c r="H4" s="156" t="s">
        <v>4</v>
      </c>
      <c r="I4" s="156"/>
      <c r="J4" s="156"/>
      <c r="K4" s="2"/>
      <c r="L4" s="157" t="s">
        <v>8</v>
      </c>
      <c r="M4" s="2"/>
      <c r="N4" s="2"/>
      <c r="O4" s="2"/>
      <c r="P4" s="2"/>
      <c r="Q4" s="2"/>
      <c r="R4" s="67"/>
      <c r="S4" s="67"/>
    </row>
    <row r="5" spans="1:19" x14ac:dyDescent="0.35">
      <c r="A5" s="17"/>
      <c r="B5" s="20">
        <v>44286</v>
      </c>
      <c r="C5" s="21"/>
      <c r="D5" s="22">
        <v>2020</v>
      </c>
      <c r="E5" s="17"/>
      <c r="F5" s="156"/>
      <c r="G5" s="2"/>
      <c r="H5" s="20">
        <v>44286</v>
      </c>
      <c r="I5" s="21"/>
      <c r="J5" s="22">
        <v>2020</v>
      </c>
      <c r="K5" s="2"/>
      <c r="L5" s="156"/>
      <c r="M5" s="2"/>
      <c r="N5" s="2"/>
      <c r="O5" s="2"/>
      <c r="P5" s="67"/>
      <c r="Q5" s="67"/>
      <c r="R5" s="67"/>
      <c r="S5" s="67"/>
    </row>
    <row r="6" spans="1:19" x14ac:dyDescent="0.35">
      <c r="A6" s="79" t="s">
        <v>9</v>
      </c>
      <c r="B6" s="80"/>
      <c r="C6" s="17"/>
      <c r="D6" s="80"/>
      <c r="E6" s="17"/>
      <c r="F6" s="80"/>
      <c r="G6" s="2"/>
      <c r="H6" s="47"/>
      <c r="I6" s="2"/>
      <c r="J6" s="47"/>
      <c r="K6" s="2"/>
      <c r="L6" s="47"/>
      <c r="M6" s="2"/>
      <c r="N6" s="2"/>
      <c r="O6" s="2"/>
      <c r="P6" s="2"/>
      <c r="Q6" s="2"/>
      <c r="R6" s="67"/>
      <c r="S6" s="67"/>
    </row>
    <row r="7" spans="1:19" x14ac:dyDescent="0.35">
      <c r="A7" s="8" t="s">
        <v>10</v>
      </c>
      <c r="B7" s="2"/>
      <c r="C7" s="2"/>
      <c r="D7" s="2"/>
      <c r="E7" s="17"/>
      <c r="F7" s="36"/>
      <c r="G7" s="2"/>
      <c r="H7" s="2"/>
      <c r="I7" s="2"/>
      <c r="J7" s="2"/>
      <c r="K7" s="2"/>
      <c r="L7" s="2"/>
      <c r="M7" s="2"/>
      <c r="N7" s="2"/>
      <c r="O7" s="2"/>
      <c r="P7" s="2"/>
      <c r="Q7" s="2"/>
      <c r="R7" s="67"/>
      <c r="S7" s="67"/>
    </row>
    <row r="8" spans="1:19" x14ac:dyDescent="0.35">
      <c r="A8" s="13" t="s">
        <v>11</v>
      </c>
      <c r="B8" s="102">
        <v>772030</v>
      </c>
      <c r="C8" s="2"/>
      <c r="D8" s="102">
        <v>453816</v>
      </c>
      <c r="E8" s="17"/>
      <c r="F8" s="81">
        <f>(B8-D8)/D8</f>
        <v>0.70119607946833074</v>
      </c>
      <c r="G8" s="2"/>
      <c r="H8" s="102">
        <v>1473004</v>
      </c>
      <c r="I8" s="2"/>
      <c r="J8" s="102">
        <v>1222928</v>
      </c>
      <c r="K8" s="2"/>
      <c r="L8" s="81">
        <f>(H8-J8)/J8</f>
        <v>0.20448955294179216</v>
      </c>
      <c r="M8" s="2"/>
      <c r="N8" s="2"/>
      <c r="O8" s="2"/>
      <c r="P8" s="2"/>
      <c r="Q8" s="2"/>
      <c r="R8" s="67"/>
      <c r="S8" s="67"/>
    </row>
    <row r="9" spans="1:19" x14ac:dyDescent="0.35">
      <c r="A9" s="13" t="s">
        <v>12</v>
      </c>
      <c r="B9" s="108">
        <v>5115</v>
      </c>
      <c r="C9" s="2"/>
      <c r="D9" s="108">
        <v>436</v>
      </c>
      <c r="E9" s="17"/>
      <c r="F9" s="95">
        <f>(B9-D9)/D9</f>
        <v>10.73165137614679</v>
      </c>
      <c r="G9" s="2"/>
      <c r="H9" s="108">
        <v>8293</v>
      </c>
      <c r="I9" s="2"/>
      <c r="J9" s="108">
        <v>1197</v>
      </c>
      <c r="K9" s="2"/>
      <c r="L9" s="81">
        <f>(H9-J9)/J9</f>
        <v>5.928153717627402</v>
      </c>
      <c r="M9" s="2"/>
      <c r="N9" s="2"/>
      <c r="O9" s="2"/>
      <c r="P9" s="2"/>
      <c r="Q9" s="2"/>
      <c r="R9" s="67"/>
      <c r="S9" s="67"/>
    </row>
    <row r="10" spans="1:19" x14ac:dyDescent="0.35">
      <c r="A10" s="8" t="s">
        <v>13</v>
      </c>
      <c r="B10" s="109">
        <f>SUM(B8:B9)</f>
        <v>777145</v>
      </c>
      <c r="C10" s="2"/>
      <c r="D10" s="109">
        <f>SUM(D8:D9)</f>
        <v>454252</v>
      </c>
      <c r="E10" s="17"/>
      <c r="F10" s="81">
        <f>(B10-D10)/D10</f>
        <v>0.71082350765654312</v>
      </c>
      <c r="G10" s="2"/>
      <c r="H10" s="109">
        <f>SUM(H8:H9)</f>
        <v>1481297</v>
      </c>
      <c r="I10" s="2"/>
      <c r="J10" s="109">
        <f>SUM(J8:J9)</f>
        <v>1224125</v>
      </c>
      <c r="K10" s="2"/>
      <c r="L10" s="81">
        <f>(H10-J10)/J10</f>
        <v>0.21008638823649545</v>
      </c>
      <c r="M10" s="2"/>
      <c r="N10" s="2"/>
      <c r="O10" s="2"/>
      <c r="P10" s="2"/>
      <c r="Q10" s="2"/>
      <c r="R10" s="67"/>
      <c r="S10" s="67"/>
    </row>
    <row r="11" spans="1:19" x14ac:dyDescent="0.35">
      <c r="A11" s="8" t="s">
        <v>14</v>
      </c>
      <c r="B11" s="108"/>
      <c r="C11" s="17"/>
      <c r="D11" s="108"/>
      <c r="E11" s="17"/>
      <c r="F11" s="36"/>
      <c r="G11" s="2"/>
      <c r="H11" s="108"/>
      <c r="I11" s="17"/>
      <c r="J11" s="108"/>
      <c r="K11" s="2"/>
      <c r="L11" s="36"/>
      <c r="M11" s="2"/>
      <c r="N11" s="2"/>
      <c r="O11" s="2"/>
      <c r="P11" s="2"/>
      <c r="Q11" s="2"/>
      <c r="R11" s="67"/>
      <c r="S11" s="67"/>
    </row>
    <row r="12" spans="1:19" x14ac:dyDescent="0.35">
      <c r="A12" s="13" t="s">
        <v>15</v>
      </c>
      <c r="B12" s="108">
        <v>348754</v>
      </c>
      <c r="C12" s="2"/>
      <c r="D12" s="108">
        <v>191962</v>
      </c>
      <c r="E12" s="17"/>
      <c r="F12" s="81">
        <f>(B12-D12)/D12</f>
        <v>0.81678665569227238</v>
      </c>
      <c r="G12" s="2"/>
      <c r="H12" s="108">
        <v>683072</v>
      </c>
      <c r="I12" s="2"/>
      <c r="J12" s="108">
        <v>434068</v>
      </c>
      <c r="K12" s="2"/>
      <c r="L12" s="81">
        <f>(H12-J12)/J12</f>
        <v>0.57365205451680379</v>
      </c>
      <c r="M12" s="2"/>
      <c r="N12" s="2"/>
      <c r="O12" s="2"/>
      <c r="P12" s="2"/>
      <c r="Q12" s="2"/>
      <c r="R12" s="67"/>
      <c r="S12" s="67"/>
    </row>
    <row r="13" spans="1:19" x14ac:dyDescent="0.35">
      <c r="A13" s="13" t="s">
        <v>16</v>
      </c>
      <c r="B13" s="108">
        <v>127336</v>
      </c>
      <c r="C13" s="2"/>
      <c r="D13" s="108">
        <v>88377</v>
      </c>
      <c r="E13" s="17"/>
      <c r="F13" s="81">
        <f>(B13-D13)/D13</f>
        <v>0.44082736458580851</v>
      </c>
      <c r="G13" s="2"/>
      <c r="H13" s="108">
        <v>239346</v>
      </c>
      <c r="I13" s="2"/>
      <c r="J13" s="108">
        <v>176937</v>
      </c>
      <c r="K13" s="2"/>
      <c r="L13" s="81">
        <f>(H13-J13)/J13</f>
        <v>0.3527187643059394</v>
      </c>
      <c r="M13" s="2"/>
      <c r="N13" s="2"/>
      <c r="O13" s="2"/>
      <c r="P13" s="2"/>
      <c r="Q13" s="2"/>
      <c r="R13" s="67"/>
      <c r="S13" s="67"/>
    </row>
    <row r="14" spans="1:19" x14ac:dyDescent="0.35">
      <c r="A14" s="8" t="s">
        <v>17</v>
      </c>
      <c r="B14" s="109">
        <f>SUM(B12:B13)</f>
        <v>476090</v>
      </c>
      <c r="C14" s="2"/>
      <c r="D14" s="109">
        <f>SUM(D12:D13)</f>
        <v>280339</v>
      </c>
      <c r="E14" s="17"/>
      <c r="F14" s="81">
        <f>(B14-D14)/D14</f>
        <v>0.69826531449423734</v>
      </c>
      <c r="G14" s="2"/>
      <c r="H14" s="109">
        <f>SUM(H12:H13)</f>
        <v>922418</v>
      </c>
      <c r="I14" s="2"/>
      <c r="J14" s="109">
        <f>SUM(J12:J13)</f>
        <v>611005</v>
      </c>
      <c r="K14" s="2"/>
      <c r="L14" s="81">
        <f>(H14-J14)/J14</f>
        <v>0.50967340692793017</v>
      </c>
      <c r="M14" s="2"/>
      <c r="N14" s="2"/>
      <c r="O14" s="2"/>
      <c r="P14" s="2"/>
      <c r="Q14" s="2"/>
      <c r="R14" s="67"/>
      <c r="S14" s="67"/>
    </row>
    <row r="15" spans="1:19" x14ac:dyDescent="0.35">
      <c r="A15" s="8" t="s">
        <v>18</v>
      </c>
      <c r="B15" s="108">
        <v>56745</v>
      </c>
      <c r="C15" s="72"/>
      <c r="D15" s="108">
        <v>33761</v>
      </c>
      <c r="E15" s="17"/>
      <c r="F15" s="81">
        <f>(B15-D15)/D15</f>
        <v>0.68078552175587215</v>
      </c>
      <c r="G15" s="2"/>
      <c r="H15" s="108">
        <v>124705</v>
      </c>
      <c r="I15" s="72"/>
      <c r="J15" s="108">
        <v>59043</v>
      </c>
      <c r="K15" s="2"/>
      <c r="L15" s="81">
        <f>(H15-J15)/J15</f>
        <v>1.112104737225412</v>
      </c>
      <c r="M15" s="2"/>
      <c r="N15" s="2"/>
      <c r="O15" s="2"/>
      <c r="P15" s="43"/>
      <c r="Q15" s="2"/>
      <c r="R15" s="67"/>
      <c r="S15" s="67"/>
    </row>
    <row r="16" spans="1:19" x14ac:dyDescent="0.35">
      <c r="A16" s="8" t="s">
        <v>19</v>
      </c>
      <c r="B16" s="104">
        <f>SUM(B10,B14:B15)</f>
        <v>1309980</v>
      </c>
      <c r="C16" s="2"/>
      <c r="D16" s="104">
        <f>SUM(D10,D14:D15)</f>
        <v>768352</v>
      </c>
      <c r="E16" s="17"/>
      <c r="F16" s="81">
        <f>(B16-D16)/D16</f>
        <v>0.70492170255299658</v>
      </c>
      <c r="G16" s="2"/>
      <c r="H16" s="104">
        <f>SUM(H10,H14:H15)</f>
        <v>2528420</v>
      </c>
      <c r="I16" s="2"/>
      <c r="J16" s="104">
        <f>SUM(J10,J14:J15)</f>
        <v>1894173</v>
      </c>
      <c r="K16" s="2"/>
      <c r="L16" s="81">
        <f>(H16-J16)/J16</f>
        <v>0.33484111535746736</v>
      </c>
      <c r="M16" s="2"/>
      <c r="N16" s="2"/>
      <c r="O16" s="2"/>
      <c r="P16" s="2"/>
      <c r="Q16" s="2"/>
      <c r="R16" s="67"/>
      <c r="S16" s="67"/>
    </row>
    <row r="17" spans="1:19" x14ac:dyDescent="0.35">
      <c r="A17" s="79" t="s">
        <v>20</v>
      </c>
      <c r="B17" s="105"/>
      <c r="C17" s="83"/>
      <c r="D17" s="105"/>
      <c r="E17" s="17"/>
      <c r="F17" s="17"/>
      <c r="G17" s="2"/>
      <c r="H17" s="105"/>
      <c r="I17" s="83"/>
      <c r="J17" s="105"/>
      <c r="K17" s="2"/>
      <c r="L17" s="2"/>
      <c r="M17" s="2"/>
      <c r="N17" s="2"/>
      <c r="O17" s="2"/>
      <c r="P17" s="2"/>
      <c r="Q17" s="2"/>
      <c r="R17" s="67"/>
      <c r="S17" s="67"/>
    </row>
    <row r="18" spans="1:19" x14ac:dyDescent="0.35">
      <c r="A18" s="8" t="s">
        <v>21</v>
      </c>
      <c r="B18" s="106">
        <v>538395</v>
      </c>
      <c r="C18" s="10"/>
      <c r="D18" s="106">
        <v>280869</v>
      </c>
      <c r="E18" s="84"/>
      <c r="F18" s="84"/>
      <c r="G18" s="84"/>
      <c r="H18" s="106">
        <v>1045515</v>
      </c>
      <c r="I18" s="10"/>
      <c r="J18" s="106">
        <v>614292</v>
      </c>
      <c r="K18" s="2"/>
      <c r="L18" s="2"/>
      <c r="M18" s="2"/>
      <c r="N18" s="2"/>
      <c r="O18" s="2"/>
      <c r="P18" s="2"/>
      <c r="Q18" s="2"/>
      <c r="R18" s="67"/>
      <c r="S18" s="67"/>
    </row>
    <row r="19" spans="1:19" x14ac:dyDescent="0.35">
      <c r="A19" s="8" t="s">
        <v>22</v>
      </c>
      <c r="B19" s="103"/>
      <c r="C19" s="2"/>
      <c r="D19" s="103"/>
      <c r="E19" s="17"/>
      <c r="F19" s="17"/>
      <c r="G19" s="2"/>
      <c r="H19" s="103"/>
      <c r="I19" s="2"/>
      <c r="J19" s="103"/>
      <c r="K19" s="2"/>
      <c r="L19" s="2"/>
      <c r="M19" s="2"/>
      <c r="N19" s="2"/>
      <c r="O19" s="2"/>
      <c r="P19" s="2"/>
      <c r="Q19" s="2"/>
      <c r="R19" s="67"/>
      <c r="S19" s="67"/>
    </row>
    <row r="20" spans="1:19" x14ac:dyDescent="0.35">
      <c r="A20" s="13" t="s">
        <v>23</v>
      </c>
      <c r="B20" s="102">
        <v>-59346</v>
      </c>
      <c r="C20" s="2"/>
      <c r="D20" s="102">
        <v>-80058</v>
      </c>
      <c r="E20" s="17"/>
      <c r="F20" s="17"/>
      <c r="G20" s="2"/>
      <c r="H20" s="102">
        <v>-117820</v>
      </c>
      <c r="I20" s="2"/>
      <c r="J20" s="102">
        <v>-178016</v>
      </c>
      <c r="K20" s="2"/>
      <c r="L20" s="2"/>
      <c r="M20" s="2"/>
      <c r="N20" s="2"/>
      <c r="O20" s="2"/>
      <c r="P20" s="2"/>
      <c r="Q20" s="2"/>
      <c r="R20" s="67"/>
      <c r="S20" s="67"/>
    </row>
    <row r="21" spans="1:19" x14ac:dyDescent="0.35">
      <c r="A21" s="13" t="s">
        <v>24</v>
      </c>
      <c r="B21" s="108">
        <v>133573</v>
      </c>
      <c r="C21" s="2"/>
      <c r="D21" s="108">
        <v>19166</v>
      </c>
      <c r="E21" s="17"/>
      <c r="F21" s="17"/>
      <c r="G21" s="2"/>
      <c r="H21" s="108">
        <v>277148</v>
      </c>
      <c r="I21" s="2"/>
      <c r="J21" s="108">
        <v>-22341</v>
      </c>
      <c r="K21" s="2"/>
      <c r="L21" s="2"/>
      <c r="M21" s="2"/>
      <c r="N21" s="2"/>
      <c r="O21" s="2"/>
      <c r="P21" s="2"/>
      <c r="Q21" s="2"/>
      <c r="R21" s="67"/>
      <c r="S21" s="67"/>
    </row>
    <row r="22" spans="1:19" x14ac:dyDescent="0.35">
      <c r="A22" s="13" t="s">
        <v>18</v>
      </c>
      <c r="B22" s="108">
        <v>-17685</v>
      </c>
      <c r="C22" s="2"/>
      <c r="D22" s="108">
        <v>-240</v>
      </c>
      <c r="E22" s="17"/>
      <c r="F22" s="17"/>
      <c r="G22" s="2"/>
      <c r="H22" s="108">
        <v>-19505</v>
      </c>
      <c r="I22" s="2"/>
      <c r="J22" s="108">
        <v>-13385</v>
      </c>
      <c r="K22" s="2"/>
      <c r="L22" s="2"/>
      <c r="M22" s="2"/>
      <c r="N22" s="2"/>
      <c r="O22" s="2"/>
      <c r="P22" s="2"/>
      <c r="Q22" s="2"/>
      <c r="R22" s="67"/>
      <c r="S22" s="67"/>
    </row>
    <row r="23" spans="1:19" x14ac:dyDescent="0.35">
      <c r="A23" s="13" t="s">
        <v>25</v>
      </c>
      <c r="B23" s="108">
        <v>-33591</v>
      </c>
      <c r="D23" s="108">
        <v>-22637</v>
      </c>
      <c r="E23" s="17"/>
      <c r="F23" s="83"/>
      <c r="G23" s="2"/>
      <c r="H23" s="108">
        <v>-67798</v>
      </c>
      <c r="I23" s="11"/>
      <c r="J23" s="108">
        <v>-42528</v>
      </c>
      <c r="K23" s="2"/>
      <c r="L23" s="2"/>
      <c r="M23" s="2"/>
      <c r="N23" s="2"/>
      <c r="O23" s="2"/>
      <c r="P23" s="2"/>
      <c r="Q23" s="2"/>
      <c r="R23" s="67"/>
      <c r="S23" s="67"/>
    </row>
    <row r="24" spans="1:19" x14ac:dyDescent="0.35">
      <c r="A24" s="8" t="s">
        <v>26</v>
      </c>
      <c r="B24" s="104">
        <f>SUM(B20:B23)</f>
        <v>22951</v>
      </c>
      <c r="C24" s="2"/>
      <c r="D24" s="104">
        <f>SUM(D20:D23)</f>
        <v>-83769</v>
      </c>
      <c r="E24" s="17"/>
      <c r="F24" s="83"/>
      <c r="G24" s="2"/>
      <c r="H24" s="104">
        <f>SUM(H20:H23)</f>
        <v>72025</v>
      </c>
      <c r="I24" s="2"/>
      <c r="J24" s="104">
        <f>SUM(J20:J23)</f>
        <v>-256270</v>
      </c>
      <c r="K24" s="2"/>
      <c r="L24" s="2"/>
      <c r="M24" s="2"/>
      <c r="N24" s="2"/>
      <c r="O24" s="2"/>
      <c r="P24" s="2"/>
      <c r="Q24" s="2"/>
      <c r="R24" s="67"/>
      <c r="S24" s="67"/>
    </row>
    <row r="25" spans="1:19" x14ac:dyDescent="0.35">
      <c r="A25" s="8" t="s">
        <v>27</v>
      </c>
      <c r="B25" s="107">
        <v>9641</v>
      </c>
      <c r="C25" s="2"/>
      <c r="D25" s="107">
        <v>-84448</v>
      </c>
      <c r="E25" s="17"/>
      <c r="F25" s="83"/>
      <c r="G25" s="2"/>
      <c r="H25" s="107">
        <v>61605</v>
      </c>
      <c r="I25" s="2"/>
      <c r="J25" s="107">
        <v>-247721</v>
      </c>
      <c r="K25" s="2"/>
      <c r="L25" s="2"/>
      <c r="M25" s="2"/>
      <c r="N25" s="2"/>
      <c r="O25" s="2"/>
      <c r="P25" s="2"/>
      <c r="Q25" s="2"/>
      <c r="R25" s="67"/>
      <c r="S25" s="67"/>
    </row>
    <row r="26" spans="1:19" x14ac:dyDescent="0.35">
      <c r="A26" s="8" t="s">
        <v>28</v>
      </c>
      <c r="B26" s="103"/>
      <c r="C26" s="2"/>
      <c r="D26" s="103"/>
      <c r="E26" s="17"/>
      <c r="F26" s="83"/>
      <c r="G26" s="2"/>
      <c r="H26" s="103"/>
      <c r="I26" s="2"/>
      <c r="J26" s="103"/>
      <c r="K26" s="2"/>
      <c r="L26" s="2"/>
      <c r="M26" s="2"/>
      <c r="N26" s="2"/>
      <c r="O26" s="2"/>
      <c r="P26" s="2"/>
      <c r="Q26" s="2"/>
      <c r="R26" s="67"/>
      <c r="S26" s="67"/>
    </row>
    <row r="27" spans="1:19" x14ac:dyDescent="0.35">
      <c r="A27" s="13" t="s">
        <v>23</v>
      </c>
      <c r="B27" s="102">
        <v>-29092</v>
      </c>
      <c r="C27" s="2"/>
      <c r="D27" s="102">
        <v>-60908</v>
      </c>
      <c r="E27" s="17"/>
      <c r="F27" s="83"/>
      <c r="G27" s="2"/>
      <c r="H27" s="102">
        <v>-63040</v>
      </c>
      <c r="I27" s="2"/>
      <c r="J27" s="102">
        <v>-135903</v>
      </c>
      <c r="K27" s="2"/>
      <c r="L27" s="2"/>
      <c r="M27" s="2"/>
      <c r="N27" s="2"/>
      <c r="O27" s="2"/>
      <c r="P27" s="2"/>
      <c r="Q27" s="2"/>
      <c r="R27" s="67"/>
      <c r="S27" s="67"/>
    </row>
    <row r="28" spans="1:19" x14ac:dyDescent="0.35">
      <c r="A28" s="13" t="s">
        <v>24</v>
      </c>
      <c r="B28" s="108">
        <v>217763</v>
      </c>
      <c r="C28" s="2"/>
      <c r="D28" s="108">
        <v>71862</v>
      </c>
      <c r="E28" s="17"/>
      <c r="F28" s="83"/>
      <c r="G28" s="2"/>
      <c r="H28" s="108">
        <v>426346</v>
      </c>
      <c r="I28" s="2"/>
      <c r="J28" s="108">
        <v>157579</v>
      </c>
      <c r="K28" s="2"/>
      <c r="L28" s="2"/>
      <c r="M28" s="2"/>
      <c r="N28" s="2"/>
      <c r="O28" s="2"/>
      <c r="P28" s="2"/>
      <c r="Q28" s="2"/>
      <c r="R28" s="67"/>
      <c r="S28" s="67"/>
    </row>
    <row r="29" spans="1:19" x14ac:dyDescent="0.35">
      <c r="A29" s="13" t="s">
        <v>18</v>
      </c>
      <c r="B29" s="108">
        <v>-5897</v>
      </c>
      <c r="C29" s="2"/>
      <c r="D29" s="108">
        <v>4885</v>
      </c>
      <c r="E29" s="17"/>
      <c r="F29" s="83"/>
      <c r="G29" s="2"/>
      <c r="H29" s="108">
        <v>450</v>
      </c>
      <c r="I29" s="2"/>
      <c r="J29" s="108">
        <v>-718</v>
      </c>
      <c r="K29" s="2"/>
      <c r="L29" s="2"/>
      <c r="M29" s="2"/>
      <c r="N29" s="2"/>
      <c r="O29" s="2"/>
      <c r="P29" s="2"/>
      <c r="Q29" s="2"/>
      <c r="R29" s="67"/>
      <c r="S29" s="67"/>
    </row>
    <row r="30" spans="1:19" x14ac:dyDescent="0.35">
      <c r="A30" s="8" t="s">
        <v>29</v>
      </c>
      <c r="B30" s="104">
        <f>SUM(B27:B29)</f>
        <v>182774</v>
      </c>
      <c r="C30" s="2"/>
      <c r="D30" s="104">
        <f>SUM(D27:D29)</f>
        <v>15839</v>
      </c>
      <c r="E30" s="17"/>
      <c r="F30" s="83"/>
      <c r="G30" s="2"/>
      <c r="H30" s="104">
        <f>SUM(H27:H29)</f>
        <v>363756</v>
      </c>
      <c r="I30" s="2"/>
      <c r="J30" s="104">
        <f>SUM(J27:J29)</f>
        <v>20958</v>
      </c>
      <c r="K30" s="2"/>
      <c r="L30" s="2"/>
      <c r="M30" s="2"/>
      <c r="N30" s="2"/>
      <c r="O30" s="2"/>
      <c r="P30" s="2"/>
      <c r="Q30" s="2"/>
      <c r="R30" s="67"/>
      <c r="S30" s="67"/>
    </row>
    <row r="31" spans="1:19" x14ac:dyDescent="0.35">
      <c r="A31" s="79" t="s">
        <v>30</v>
      </c>
      <c r="B31" s="82"/>
      <c r="C31" s="83"/>
      <c r="D31" s="49"/>
      <c r="E31" s="17"/>
      <c r="F31" s="17"/>
      <c r="G31" s="60"/>
      <c r="H31" s="85"/>
      <c r="I31" s="60"/>
      <c r="J31" s="85"/>
      <c r="K31" s="60"/>
      <c r="L31" s="60"/>
      <c r="M31" s="60"/>
      <c r="N31" s="60"/>
      <c r="O31" s="60"/>
      <c r="P31" s="60"/>
      <c r="Q31" s="60"/>
      <c r="R31" s="67"/>
      <c r="S31" s="67"/>
    </row>
    <row r="32" spans="1:19" x14ac:dyDescent="0.35">
      <c r="A32" s="8" t="s">
        <v>21</v>
      </c>
      <c r="B32" s="86">
        <f>B18/B16</f>
        <v>0.41099482434846335</v>
      </c>
      <c r="C32" s="17"/>
      <c r="D32" s="86">
        <f>D18/D16</f>
        <v>0.36554730123693308</v>
      </c>
      <c r="E32" s="17"/>
      <c r="F32" s="17"/>
      <c r="G32" s="17"/>
      <c r="H32" s="86">
        <f>H18/H16</f>
        <v>0.41350527206714072</v>
      </c>
      <c r="I32" s="17"/>
      <c r="J32" s="86">
        <f>J18/J16</f>
        <v>0.32430617477917806</v>
      </c>
      <c r="K32" s="60"/>
      <c r="L32" s="60"/>
      <c r="M32" s="60"/>
      <c r="N32" s="60"/>
      <c r="O32" s="60"/>
      <c r="P32" s="60"/>
      <c r="Q32" s="60"/>
      <c r="R32" s="67"/>
      <c r="S32" s="67"/>
    </row>
    <row r="33" spans="1:19" x14ac:dyDescent="0.35">
      <c r="A33" s="8" t="s">
        <v>22</v>
      </c>
      <c r="C33" s="83"/>
      <c r="D33" s="83"/>
      <c r="E33" s="17"/>
      <c r="F33" s="17"/>
      <c r="G33" s="60"/>
      <c r="H33" s="60"/>
      <c r="I33" s="60"/>
      <c r="J33" s="60"/>
      <c r="K33" s="60"/>
      <c r="L33" s="60"/>
      <c r="M33" s="60"/>
      <c r="N33" s="60"/>
      <c r="O33" s="60"/>
      <c r="P33" s="60"/>
      <c r="Q33" s="60"/>
      <c r="R33" s="67"/>
      <c r="S33" s="67"/>
    </row>
    <row r="34" spans="1:19" x14ac:dyDescent="0.35">
      <c r="A34" s="13" t="s">
        <v>23</v>
      </c>
      <c r="B34" s="87">
        <f>B20/B10</f>
        <v>-7.6364127672442078E-2</v>
      </c>
      <c r="C34" s="43"/>
      <c r="D34" s="86">
        <f>D20/D10</f>
        <v>-0.17624138143585499</v>
      </c>
      <c r="E34" s="2"/>
      <c r="F34" s="2"/>
      <c r="G34" s="2"/>
      <c r="H34" s="87">
        <f>H20/H10</f>
        <v>-7.9538404519822831E-2</v>
      </c>
      <c r="I34" s="43"/>
      <c r="J34" s="86">
        <f>J20/J10</f>
        <v>-0.14542305728581639</v>
      </c>
      <c r="K34" s="2"/>
      <c r="L34" s="2"/>
      <c r="M34" s="2"/>
      <c r="N34" s="2"/>
      <c r="O34" s="2"/>
      <c r="P34" s="2"/>
      <c r="Q34" s="2"/>
      <c r="R34" s="67"/>
      <c r="S34" s="67"/>
    </row>
    <row r="35" spans="1:19" x14ac:dyDescent="0.35">
      <c r="A35" s="13" t="s">
        <v>24</v>
      </c>
      <c r="B35" s="87">
        <f>B21/B14</f>
        <v>0.28056249868722299</v>
      </c>
      <c r="C35" s="43"/>
      <c r="D35" s="86">
        <f>D21/D14</f>
        <v>6.8367226821812163E-2</v>
      </c>
      <c r="E35" s="2"/>
      <c r="F35" s="2"/>
      <c r="G35" s="2"/>
      <c r="H35" s="87">
        <f>H21/H14</f>
        <v>0.30045814370491469</v>
      </c>
      <c r="I35" s="43"/>
      <c r="J35" s="86">
        <f>J21/J14</f>
        <v>-3.6564348900581828E-2</v>
      </c>
      <c r="K35" s="2"/>
      <c r="L35" s="2"/>
      <c r="M35" s="2"/>
      <c r="N35" s="2"/>
      <c r="O35" s="2"/>
      <c r="P35" s="2"/>
      <c r="Q35" s="2"/>
      <c r="R35" s="67"/>
      <c r="S35" s="67"/>
    </row>
    <row r="36" spans="1:19" x14ac:dyDescent="0.35">
      <c r="A36" s="13" t="s">
        <v>18</v>
      </c>
      <c r="B36" s="87">
        <f>B22/B15</f>
        <v>-0.31165741475019826</v>
      </c>
      <c r="C36" s="43"/>
      <c r="D36" s="86">
        <f>D22/D15</f>
        <v>-7.1087941707887797E-3</v>
      </c>
      <c r="E36" s="2"/>
      <c r="F36" s="2"/>
      <c r="G36" s="2"/>
      <c r="H36" s="87">
        <f>H22/H15</f>
        <v>-0.1564091255362656</v>
      </c>
      <c r="I36" s="43"/>
      <c r="J36" s="86">
        <f>J22/J15</f>
        <v>-0.22669918533949834</v>
      </c>
      <c r="K36" s="2"/>
      <c r="L36" s="2"/>
      <c r="M36" s="2"/>
      <c r="N36" s="2"/>
      <c r="O36" s="2"/>
      <c r="P36" s="2"/>
      <c r="Q36" s="2"/>
      <c r="R36" s="67"/>
      <c r="S36" s="67"/>
    </row>
    <row r="37" spans="1:19" x14ac:dyDescent="0.35">
      <c r="A37" s="13" t="s">
        <v>25</v>
      </c>
      <c r="B37" s="93" t="s">
        <v>31</v>
      </c>
      <c r="C37" s="43"/>
      <c r="D37" s="93" t="s">
        <v>31</v>
      </c>
      <c r="E37" s="2"/>
      <c r="F37" s="2"/>
      <c r="G37" s="2"/>
      <c r="H37" s="93" t="s">
        <v>31</v>
      </c>
      <c r="I37" s="43"/>
      <c r="J37" s="93" t="s">
        <v>31</v>
      </c>
      <c r="K37" s="2"/>
      <c r="L37" s="2"/>
      <c r="M37" s="2"/>
      <c r="N37" s="2"/>
      <c r="O37" s="2"/>
      <c r="P37" s="2"/>
      <c r="Q37" s="2"/>
      <c r="R37" s="67"/>
      <c r="S37" s="67"/>
    </row>
    <row r="38" spans="1:19" x14ac:dyDescent="0.35">
      <c r="A38" s="8" t="s">
        <v>26</v>
      </c>
      <c r="B38" s="87">
        <f>B24/B16</f>
        <v>1.7520114810913142E-2</v>
      </c>
      <c r="C38" s="43"/>
      <c r="D38" s="86">
        <f>D24/D16</f>
        <v>-0.10902424930240306</v>
      </c>
      <c r="E38" s="2"/>
      <c r="F38" s="2"/>
      <c r="G38" s="2"/>
      <c r="H38" s="87">
        <f>H24/H16</f>
        <v>2.8486169228213665E-2</v>
      </c>
      <c r="I38" s="43"/>
      <c r="J38" s="86">
        <f>J24/J16</f>
        <v>-0.13529387231261347</v>
      </c>
      <c r="K38" s="2"/>
      <c r="L38" s="2"/>
      <c r="M38" s="2"/>
      <c r="N38" s="2"/>
      <c r="O38" s="2"/>
      <c r="P38" s="2"/>
      <c r="Q38" s="2"/>
      <c r="R38" s="67"/>
      <c r="S38" s="67"/>
    </row>
    <row r="39" spans="1:19" x14ac:dyDescent="0.35">
      <c r="A39" s="8" t="s">
        <v>27</v>
      </c>
      <c r="B39" s="87">
        <f>B25/B16</f>
        <v>7.3596543458678762E-3</v>
      </c>
      <c r="C39" s="43"/>
      <c r="D39" s="86">
        <f>D25/D16</f>
        <v>-0.10990795885219275</v>
      </c>
      <c r="E39" s="2"/>
      <c r="F39" s="2"/>
      <c r="G39" s="2"/>
      <c r="H39" s="87">
        <f>H25/H16</f>
        <v>2.4365018470032668E-2</v>
      </c>
      <c r="I39" s="43"/>
      <c r="J39" s="86">
        <f>J25/J16</f>
        <v>-0.13078055700297703</v>
      </c>
      <c r="K39" s="2"/>
      <c r="L39" s="2"/>
      <c r="M39" s="2"/>
      <c r="N39" s="2"/>
      <c r="O39" s="2"/>
      <c r="P39" s="2"/>
      <c r="Q39" s="2"/>
      <c r="R39" s="67"/>
      <c r="S39" s="67"/>
    </row>
    <row r="40" spans="1:19" x14ac:dyDescent="0.35">
      <c r="A40" s="8" t="s">
        <v>32</v>
      </c>
      <c r="C40" s="2"/>
      <c r="D40" s="17"/>
      <c r="E40" s="2"/>
      <c r="F40" s="43"/>
      <c r="G40" s="2"/>
      <c r="H40" s="88"/>
      <c r="I40" s="2"/>
      <c r="J40" s="17"/>
      <c r="K40" s="2"/>
      <c r="L40" s="2"/>
      <c r="M40" s="2"/>
      <c r="N40" s="2"/>
      <c r="O40" s="2"/>
      <c r="P40" s="2"/>
      <c r="Q40" s="2"/>
      <c r="R40" s="67"/>
      <c r="S40" s="67"/>
    </row>
    <row r="41" spans="1:19" x14ac:dyDescent="0.35">
      <c r="A41" s="13" t="s">
        <v>23</v>
      </c>
      <c r="B41" s="87">
        <f>B27/B10</f>
        <v>-3.7434455603523153E-2</v>
      </c>
      <c r="C41" s="43"/>
      <c r="D41" s="86">
        <f>D27/D10</f>
        <v>-0.13408416473675405</v>
      </c>
      <c r="E41" s="2"/>
      <c r="F41" s="2"/>
      <c r="G41" s="2"/>
      <c r="H41" s="87">
        <f>H27/H10</f>
        <v>-4.2557299447713727E-2</v>
      </c>
      <c r="I41" s="43"/>
      <c r="J41" s="86">
        <f>J27/J10</f>
        <v>-0.11102052486469928</v>
      </c>
      <c r="K41" s="2"/>
      <c r="L41" s="2"/>
      <c r="M41" s="2"/>
      <c r="N41" s="2"/>
      <c r="O41" s="2"/>
      <c r="P41" s="2"/>
      <c r="Q41" s="2"/>
      <c r="R41" s="67"/>
      <c r="S41" s="67"/>
    </row>
    <row r="42" spans="1:19" x14ac:dyDescent="0.35">
      <c r="A42" s="13" t="s">
        <v>24</v>
      </c>
      <c r="B42" s="87">
        <f>B28/B14</f>
        <v>0.45739881114915248</v>
      </c>
      <c r="C42" s="43"/>
      <c r="D42" s="86">
        <f>D28/D14</f>
        <v>0.25633964592867919</v>
      </c>
      <c r="E42" s="2"/>
      <c r="F42" s="2"/>
      <c r="G42" s="2"/>
      <c r="H42" s="87">
        <f>H28/H14</f>
        <v>0.46220477050534575</v>
      </c>
      <c r="I42" s="43"/>
      <c r="J42" s="86">
        <f>J28/J14</f>
        <v>0.25790132650305642</v>
      </c>
      <c r="K42" s="2"/>
      <c r="L42" s="2"/>
      <c r="M42" s="2"/>
      <c r="N42" s="2"/>
      <c r="O42" s="2"/>
      <c r="P42" s="2"/>
      <c r="Q42" s="2"/>
      <c r="R42" s="67"/>
      <c r="S42" s="67"/>
    </row>
    <row r="43" spans="1:19" x14ac:dyDescent="0.35">
      <c r="A43" s="13" t="s">
        <v>18</v>
      </c>
      <c r="B43" s="87">
        <f>B29/B15</f>
        <v>-0.1039210503128029</v>
      </c>
      <c r="C43" s="43"/>
      <c r="D43" s="86">
        <f>D29/D15</f>
        <v>0.14469358135126328</v>
      </c>
      <c r="E43" s="2"/>
      <c r="F43" s="2"/>
      <c r="G43" s="2"/>
      <c r="H43" s="94">
        <f>H29/H15</f>
        <v>3.6085160979912592E-3</v>
      </c>
      <c r="I43" s="43"/>
      <c r="J43" s="86">
        <f>J29/J15</f>
        <v>-1.2160628694341412E-2</v>
      </c>
      <c r="K43" s="2"/>
      <c r="L43" s="2"/>
      <c r="M43" s="2"/>
      <c r="N43" s="2"/>
      <c r="O43" s="2"/>
      <c r="P43" s="2"/>
      <c r="Q43" s="2"/>
      <c r="R43" s="67"/>
      <c r="S43" s="67"/>
    </row>
    <row r="44" spans="1:19" x14ac:dyDescent="0.35">
      <c r="A44" s="8" t="s">
        <v>29</v>
      </c>
      <c r="B44" s="89">
        <f>B30/B16</f>
        <v>0.13952426754606942</v>
      </c>
      <c r="C44" s="43"/>
      <c r="D44" s="89">
        <f>D30/D16</f>
        <v>2.0614249718878846E-2</v>
      </c>
      <c r="E44" s="2"/>
      <c r="F44" s="2"/>
      <c r="G44" s="2"/>
      <c r="H44" s="89">
        <f>H30/H16</f>
        <v>0.14386692084384714</v>
      </c>
      <c r="I44" s="43"/>
      <c r="J44" s="89">
        <f>J30/J16</f>
        <v>1.1064459265336377E-2</v>
      </c>
      <c r="K44" s="2"/>
      <c r="L44" s="2"/>
      <c r="M44" s="2"/>
      <c r="N44" s="2"/>
      <c r="O44" s="2"/>
      <c r="P44" s="2"/>
      <c r="Q44" s="2"/>
      <c r="R44" s="67"/>
      <c r="S44" s="67"/>
    </row>
    <row r="45" spans="1:19" ht="16.75" customHeight="1" x14ac:dyDescent="0.35">
      <c r="A45" s="17"/>
      <c r="B45" s="43"/>
      <c r="C45" s="43"/>
      <c r="D45" s="43"/>
      <c r="E45" s="2"/>
      <c r="F45" s="2"/>
      <c r="G45" s="2"/>
      <c r="H45" s="2"/>
      <c r="I45" s="2"/>
      <c r="J45" s="2"/>
      <c r="K45" s="2"/>
      <c r="L45" s="2"/>
      <c r="M45" s="2"/>
      <c r="N45" s="2"/>
      <c r="O45" s="2"/>
      <c r="P45" s="2"/>
      <c r="Q45" s="2"/>
      <c r="R45" s="67"/>
      <c r="S45" s="67"/>
    </row>
    <row r="46" spans="1:19" ht="131.5" customHeight="1" x14ac:dyDescent="0.35">
      <c r="A46" s="158" t="s">
        <v>243</v>
      </c>
      <c r="B46" s="158"/>
      <c r="C46" s="158"/>
      <c r="D46" s="158"/>
      <c r="E46" s="158"/>
      <c r="F46" s="158"/>
      <c r="G46" s="158"/>
      <c r="H46" s="158"/>
      <c r="I46" s="158"/>
      <c r="J46" s="158"/>
      <c r="K46" s="158"/>
      <c r="L46" s="158"/>
      <c r="M46" s="2"/>
      <c r="N46" s="2"/>
      <c r="O46" s="2"/>
      <c r="P46" s="2"/>
      <c r="Q46" s="2"/>
      <c r="R46" s="67"/>
      <c r="S46" s="67"/>
    </row>
    <row r="47" spans="1:19" ht="15" customHeight="1" x14ac:dyDescent="0.35">
      <c r="A47" s="2"/>
      <c r="B47" s="2"/>
      <c r="C47" s="2"/>
      <c r="D47" s="2"/>
      <c r="E47" s="2"/>
      <c r="F47" s="2"/>
      <c r="G47" s="2"/>
      <c r="H47" s="2"/>
      <c r="I47" s="2"/>
      <c r="J47" s="2"/>
      <c r="K47" s="2"/>
      <c r="L47" s="2"/>
      <c r="M47" s="2"/>
      <c r="N47" s="2"/>
      <c r="O47" s="2"/>
      <c r="P47" s="2"/>
      <c r="Q47" s="2"/>
      <c r="R47" s="67"/>
      <c r="S47" s="67"/>
    </row>
  </sheetData>
  <mergeCells count="5">
    <mergeCell ref="B4:D4"/>
    <mergeCell ref="F4:F5"/>
    <mergeCell ref="H4:J4"/>
    <mergeCell ref="L4:L5"/>
    <mergeCell ref="A46:L46"/>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60"/>
  <sheetViews>
    <sheetView showGridLines="0" showRuler="0" topLeftCell="A5" zoomScale="90" zoomScaleNormal="90" workbookViewId="0">
      <selection activeCell="A31" sqref="A31"/>
    </sheetView>
  </sheetViews>
  <sheetFormatPr defaultColWidth="13.1796875" defaultRowHeight="15.5" x14ac:dyDescent="0.35"/>
  <cols>
    <col min="1" max="1" width="65.1796875" style="90" customWidth="1"/>
    <col min="2" max="2" width="2.81640625" style="90" customWidth="1"/>
    <col min="3" max="3" width="20.54296875" style="90" customWidth="1"/>
    <col min="4" max="4" width="2.81640625" style="90" customWidth="1"/>
    <col min="5" max="5" width="20.54296875" style="90" customWidth="1"/>
    <col min="6" max="6" width="2.81640625" style="90" customWidth="1"/>
    <col min="7" max="7" width="20.54296875" style="90" customWidth="1"/>
    <col min="8" max="8" width="2.81640625" style="90" customWidth="1"/>
    <col min="9" max="9" width="20.54296875" style="90" customWidth="1"/>
    <col min="10" max="10" width="2.81640625" style="90" customWidth="1"/>
    <col min="11" max="11" width="20.54296875" style="90" customWidth="1"/>
    <col min="12" max="12" width="2.81640625" style="90" customWidth="1"/>
    <col min="13" max="13" width="23.81640625" style="90" customWidth="1"/>
    <col min="14" max="14" width="2.453125" style="90" customWidth="1"/>
    <col min="15" max="15" width="10.81640625" style="90" customWidth="1"/>
    <col min="16" max="16384" width="13.1796875" style="90"/>
  </cols>
  <sheetData>
    <row r="1" spans="1:15" ht="15.75" customHeight="1" x14ac:dyDescent="0.35">
      <c r="A1" s="1" t="s">
        <v>5</v>
      </c>
      <c r="B1" s="2"/>
      <c r="C1" s="2"/>
      <c r="D1" s="2"/>
      <c r="E1" s="2"/>
      <c r="F1" s="2"/>
      <c r="G1" s="2"/>
      <c r="H1" s="2"/>
      <c r="I1" s="2"/>
      <c r="J1" s="2"/>
      <c r="K1" s="2"/>
      <c r="L1" s="2"/>
      <c r="M1" s="2"/>
      <c r="N1" s="2"/>
      <c r="O1" s="2"/>
    </row>
    <row r="2" spans="1:15" ht="15.75" customHeight="1" x14ac:dyDescent="0.35">
      <c r="A2" s="1" t="s">
        <v>33</v>
      </c>
      <c r="B2" s="2"/>
      <c r="C2" s="2"/>
      <c r="D2" s="2"/>
      <c r="E2" s="2"/>
      <c r="F2" s="2"/>
      <c r="G2" s="2"/>
      <c r="H2" s="2"/>
      <c r="I2" s="19"/>
      <c r="J2" s="2"/>
      <c r="K2" s="2"/>
      <c r="L2" s="2"/>
      <c r="M2" s="2"/>
      <c r="N2" s="2"/>
      <c r="O2" s="2"/>
    </row>
    <row r="3" spans="1:15" ht="15.75" customHeight="1" x14ac:dyDescent="0.35">
      <c r="A3" s="2" t="s">
        <v>7</v>
      </c>
      <c r="B3" s="2"/>
      <c r="C3" s="19"/>
      <c r="D3" s="19"/>
      <c r="E3" s="19"/>
      <c r="F3" s="19"/>
      <c r="G3" s="19"/>
      <c r="H3" s="19"/>
      <c r="I3" s="19"/>
      <c r="J3" s="19"/>
      <c r="K3" s="19"/>
      <c r="L3" s="2"/>
      <c r="M3" s="2"/>
      <c r="N3" s="2"/>
      <c r="O3" s="2"/>
    </row>
    <row r="4" spans="1:15" ht="31" customHeight="1" x14ac:dyDescent="0.35">
      <c r="A4" s="1"/>
      <c r="B4" s="2"/>
      <c r="C4" s="156" t="s">
        <v>1</v>
      </c>
      <c r="D4" s="156"/>
      <c r="E4" s="156"/>
      <c r="F4" s="156"/>
      <c r="G4" s="156"/>
      <c r="H4" s="156"/>
      <c r="I4" s="156"/>
      <c r="J4" s="156"/>
      <c r="K4" s="156"/>
      <c r="L4" s="2"/>
      <c r="M4" s="2"/>
      <c r="N4" s="2"/>
      <c r="O4" s="2"/>
    </row>
    <row r="5" spans="1:15" ht="15.75" customHeight="1" x14ac:dyDescent="0.35">
      <c r="A5" s="19"/>
      <c r="B5" s="19"/>
      <c r="C5" s="37" t="s">
        <v>34</v>
      </c>
      <c r="D5" s="21"/>
      <c r="E5" s="37" t="s">
        <v>35</v>
      </c>
      <c r="F5" s="21"/>
      <c r="G5" s="37" t="s">
        <v>36</v>
      </c>
      <c r="H5" s="21"/>
      <c r="I5" s="37" t="s">
        <v>37</v>
      </c>
      <c r="J5" s="21"/>
      <c r="K5" s="37" t="s">
        <v>38</v>
      </c>
      <c r="L5" s="19"/>
      <c r="M5" s="2"/>
      <c r="N5" s="2"/>
      <c r="O5" s="2"/>
    </row>
    <row r="6" spans="1:15" ht="29.25" customHeight="1" x14ac:dyDescent="0.35">
      <c r="A6" s="1" t="s">
        <v>39</v>
      </c>
      <c r="B6" s="2"/>
      <c r="C6" s="47"/>
      <c r="D6" s="2"/>
      <c r="E6" s="47"/>
      <c r="F6" s="2"/>
      <c r="G6" s="47"/>
      <c r="H6" s="2"/>
      <c r="I6" s="47"/>
      <c r="J6" s="2"/>
      <c r="K6" s="47"/>
      <c r="L6" s="19"/>
      <c r="M6" s="2"/>
      <c r="N6" s="2"/>
      <c r="O6" s="2"/>
    </row>
    <row r="7" spans="1:15" ht="15.75" customHeight="1" x14ac:dyDescent="0.35">
      <c r="A7" s="2" t="s">
        <v>40</v>
      </c>
      <c r="B7" s="2"/>
      <c r="C7" s="118" t="s">
        <v>31</v>
      </c>
      <c r="D7" s="111"/>
      <c r="E7" s="118" t="s">
        <v>31</v>
      </c>
      <c r="F7" s="111"/>
      <c r="G7" s="118" t="s">
        <v>31</v>
      </c>
      <c r="H7" s="111"/>
      <c r="I7" s="118" t="s">
        <v>31</v>
      </c>
      <c r="J7" s="111"/>
      <c r="K7" s="113">
        <v>9641</v>
      </c>
      <c r="L7" s="19"/>
      <c r="M7" s="2"/>
      <c r="N7" s="2"/>
      <c r="O7" s="2"/>
    </row>
    <row r="8" spans="1:15" ht="15.75" customHeight="1" x14ac:dyDescent="0.35">
      <c r="A8" s="2" t="s">
        <v>41</v>
      </c>
      <c r="B8" s="2"/>
      <c r="C8" s="118" t="s">
        <v>31</v>
      </c>
      <c r="D8" s="111"/>
      <c r="E8" s="118" t="s">
        <v>31</v>
      </c>
      <c r="F8" s="114"/>
      <c r="G8" s="118" t="s">
        <v>31</v>
      </c>
      <c r="H8" s="111"/>
      <c r="I8" s="118" t="s">
        <v>31</v>
      </c>
      <c r="J8" s="111"/>
      <c r="K8" s="110">
        <v>13310</v>
      </c>
      <c r="L8" s="19"/>
      <c r="M8" s="2"/>
      <c r="N8" s="2"/>
      <c r="O8" s="2"/>
    </row>
    <row r="9" spans="1:15" ht="15.75" customHeight="1" x14ac:dyDescent="0.35">
      <c r="A9" s="2" t="s">
        <v>42</v>
      </c>
      <c r="B9" s="2"/>
      <c r="C9" s="115">
        <v>-59346</v>
      </c>
      <c r="D9" s="112"/>
      <c r="E9" s="115">
        <v>133573</v>
      </c>
      <c r="F9" s="112"/>
      <c r="G9" s="115">
        <v>-17685</v>
      </c>
      <c r="H9" s="112"/>
      <c r="I9" s="115">
        <v>-33591</v>
      </c>
      <c r="J9" s="112"/>
      <c r="K9" s="115">
        <f t="shared" ref="K9:K15" si="0">SUM(C9,E9,G9,I9)</f>
        <v>22951</v>
      </c>
      <c r="L9" s="2"/>
      <c r="M9" s="2"/>
      <c r="N9" s="2"/>
      <c r="O9" s="2"/>
    </row>
    <row r="10" spans="1:15" ht="15.75" customHeight="1" x14ac:dyDescent="0.35">
      <c r="A10" s="2" t="s">
        <v>43</v>
      </c>
      <c r="B10" s="2"/>
      <c r="C10" s="110">
        <v>0</v>
      </c>
      <c r="D10" s="112"/>
      <c r="E10" s="110">
        <v>0</v>
      </c>
      <c r="F10" s="112"/>
      <c r="G10" s="110">
        <v>-1006</v>
      </c>
      <c r="H10" s="112"/>
      <c r="I10" s="110">
        <v>-581</v>
      </c>
      <c r="J10" s="112"/>
      <c r="K10" s="110">
        <f t="shared" si="0"/>
        <v>-1587</v>
      </c>
      <c r="L10" s="2"/>
      <c r="M10" s="2"/>
      <c r="N10" s="2"/>
      <c r="O10" s="2"/>
    </row>
    <row r="11" spans="1:15" ht="15.75" customHeight="1" x14ac:dyDescent="0.35">
      <c r="A11" s="2" t="s">
        <v>44</v>
      </c>
      <c r="B11" s="2"/>
      <c r="C11" s="110">
        <v>4733</v>
      </c>
      <c r="D11" s="112"/>
      <c r="E11" s="110">
        <v>22157</v>
      </c>
      <c r="F11" s="112"/>
      <c r="G11" s="110">
        <v>2093</v>
      </c>
      <c r="H11" s="112"/>
      <c r="I11" s="110">
        <v>0</v>
      </c>
      <c r="J11" s="112"/>
      <c r="K11" s="110">
        <f t="shared" si="0"/>
        <v>28983</v>
      </c>
      <c r="L11" s="2"/>
      <c r="M11" s="2"/>
      <c r="N11" s="2"/>
      <c r="O11" s="2"/>
    </row>
    <row r="12" spans="1:15" ht="15.75" customHeight="1" x14ac:dyDescent="0.35">
      <c r="A12" s="2" t="s">
        <v>45</v>
      </c>
      <c r="B12" s="2"/>
      <c r="C12" s="110">
        <v>20495</v>
      </c>
      <c r="D12" s="112"/>
      <c r="E12" s="110">
        <v>58362</v>
      </c>
      <c r="F12" s="112"/>
      <c r="G12" s="110">
        <v>9538</v>
      </c>
      <c r="H12" s="112"/>
      <c r="I12" s="110">
        <v>0</v>
      </c>
      <c r="J12" s="112"/>
      <c r="K12" s="110">
        <f t="shared" si="0"/>
        <v>88395</v>
      </c>
      <c r="L12" s="2"/>
      <c r="M12" s="2"/>
      <c r="N12" s="2"/>
      <c r="O12" s="2"/>
    </row>
    <row r="13" spans="1:15" ht="15.75" customHeight="1" x14ac:dyDescent="0.35">
      <c r="A13" s="2" t="s">
        <v>46</v>
      </c>
      <c r="B13" s="2"/>
      <c r="C13" s="110">
        <v>0</v>
      </c>
      <c r="D13" s="112"/>
      <c r="E13" s="110">
        <v>3671</v>
      </c>
      <c r="F13" s="112"/>
      <c r="G13" s="110">
        <v>0</v>
      </c>
      <c r="H13" s="112"/>
      <c r="I13" s="110">
        <v>0</v>
      </c>
      <c r="J13" s="112"/>
      <c r="K13" s="110">
        <f t="shared" si="0"/>
        <v>3671</v>
      </c>
      <c r="L13" s="2"/>
      <c r="M13" s="2"/>
      <c r="N13" s="2"/>
      <c r="O13" s="2"/>
    </row>
    <row r="14" spans="1:15" ht="15.75" customHeight="1" x14ac:dyDescent="0.35">
      <c r="A14" s="60" t="s">
        <v>47</v>
      </c>
      <c r="B14" s="2"/>
      <c r="C14" s="110">
        <v>0</v>
      </c>
      <c r="D14" s="112"/>
      <c r="E14" s="110">
        <v>0</v>
      </c>
      <c r="F14" s="112"/>
      <c r="G14" s="110">
        <v>0</v>
      </c>
      <c r="H14" s="112"/>
      <c r="I14" s="110">
        <v>931</v>
      </c>
      <c r="J14" s="112"/>
      <c r="K14" s="110">
        <f t="shared" si="0"/>
        <v>931</v>
      </c>
      <c r="L14" s="2"/>
      <c r="M14" s="2"/>
      <c r="N14" s="2"/>
      <c r="O14" s="2"/>
    </row>
    <row r="15" spans="1:15" ht="15.75" customHeight="1" x14ac:dyDescent="0.35">
      <c r="A15" s="2" t="s">
        <v>48</v>
      </c>
      <c r="B15" s="2"/>
      <c r="C15" s="110">
        <v>5026</v>
      </c>
      <c r="D15" s="112"/>
      <c r="E15" s="110">
        <v>0</v>
      </c>
      <c r="F15" s="112"/>
      <c r="G15" s="110">
        <v>1163</v>
      </c>
      <c r="H15" s="112"/>
      <c r="I15" s="110">
        <v>33241</v>
      </c>
      <c r="J15" s="112"/>
      <c r="K15" s="110">
        <f t="shared" si="0"/>
        <v>39430</v>
      </c>
      <c r="L15" s="2"/>
      <c r="M15" s="2"/>
      <c r="N15" s="2"/>
      <c r="O15" s="2"/>
    </row>
    <row r="16" spans="1:15" ht="15.75" customHeight="1" x14ac:dyDescent="0.35">
      <c r="A16" s="78" t="s">
        <v>49</v>
      </c>
      <c r="B16" s="2"/>
      <c r="C16" s="116">
        <f>SUM(C9:C15)</f>
        <v>-29092</v>
      </c>
      <c r="D16" s="112"/>
      <c r="E16" s="116">
        <f>SUM(E9:E15)</f>
        <v>217763</v>
      </c>
      <c r="F16" s="112"/>
      <c r="G16" s="116">
        <f>SUM(G9:G15)</f>
        <v>-5897</v>
      </c>
      <c r="H16" s="112"/>
      <c r="I16" s="116">
        <f>SUM(I9:I15)</f>
        <v>0</v>
      </c>
      <c r="J16" s="112"/>
      <c r="K16" s="116">
        <f>SUM(K9:K15)</f>
        <v>182774</v>
      </c>
      <c r="L16" s="2"/>
      <c r="M16" s="2"/>
      <c r="N16" s="2"/>
      <c r="O16" s="2"/>
    </row>
    <row r="17" spans="1:15" ht="15.75" customHeight="1" x14ac:dyDescent="0.35">
      <c r="A17" s="2"/>
      <c r="B17" s="2"/>
      <c r="C17" s="41"/>
      <c r="D17" s="2"/>
      <c r="E17" s="41"/>
      <c r="F17" s="2"/>
      <c r="G17" s="41"/>
      <c r="H17" s="2"/>
      <c r="I17" s="41"/>
      <c r="J17" s="2"/>
      <c r="K17" s="41"/>
      <c r="L17" s="2"/>
      <c r="M17" s="2"/>
      <c r="N17" s="2"/>
      <c r="O17" s="2"/>
    </row>
    <row r="18" spans="1:15" ht="30.75" customHeight="1" x14ac:dyDescent="0.35">
      <c r="A18" s="2"/>
      <c r="B18" s="2"/>
      <c r="C18" s="156" t="s">
        <v>2</v>
      </c>
      <c r="D18" s="156"/>
      <c r="E18" s="156"/>
      <c r="F18" s="156"/>
      <c r="G18" s="156"/>
      <c r="H18" s="156"/>
      <c r="I18" s="156"/>
      <c r="J18" s="156"/>
      <c r="K18" s="156"/>
      <c r="L18" s="1"/>
      <c r="M18" s="1"/>
      <c r="N18" s="1"/>
      <c r="O18" s="2"/>
    </row>
    <row r="19" spans="1:15" ht="15.75" customHeight="1" x14ac:dyDescent="0.35">
      <c r="A19" s="2"/>
      <c r="B19" s="2"/>
      <c r="C19" s="37" t="s">
        <v>34</v>
      </c>
      <c r="D19" s="47"/>
      <c r="E19" s="37" t="s">
        <v>35</v>
      </c>
      <c r="F19" s="21"/>
      <c r="G19" s="37" t="s">
        <v>36</v>
      </c>
      <c r="H19" s="21"/>
      <c r="I19" s="37" t="s">
        <v>37</v>
      </c>
      <c r="J19" s="21"/>
      <c r="K19" s="37" t="s">
        <v>38</v>
      </c>
      <c r="L19" s="19"/>
      <c r="M19" s="19"/>
      <c r="N19" s="19"/>
      <c r="O19" s="2"/>
    </row>
    <row r="20" spans="1:15" ht="32.25" customHeight="1" x14ac:dyDescent="0.35">
      <c r="A20" s="1" t="s">
        <v>50</v>
      </c>
      <c r="B20" s="2"/>
      <c r="C20" s="47"/>
      <c r="D20" s="2"/>
      <c r="E20" s="47"/>
      <c r="F20" s="2"/>
      <c r="G20" s="47"/>
      <c r="H20" s="2"/>
      <c r="I20" s="47"/>
      <c r="J20" s="2"/>
      <c r="K20" s="47"/>
      <c r="L20" s="2"/>
      <c r="M20" s="2"/>
      <c r="N20" s="2"/>
      <c r="O20" s="2"/>
    </row>
    <row r="21" spans="1:15" ht="15.75" customHeight="1" x14ac:dyDescent="0.35">
      <c r="A21" s="2" t="s">
        <v>51</v>
      </c>
      <c r="B21" s="2"/>
      <c r="C21" s="118" t="s">
        <v>31</v>
      </c>
      <c r="D21" s="111"/>
      <c r="E21" s="118" t="s">
        <v>31</v>
      </c>
      <c r="F21" s="111"/>
      <c r="G21" s="118" t="s">
        <v>31</v>
      </c>
      <c r="H21" s="111"/>
      <c r="I21" s="118" t="s">
        <v>31</v>
      </c>
      <c r="J21" s="111"/>
      <c r="K21" s="113">
        <v>-84448</v>
      </c>
      <c r="L21" s="43"/>
      <c r="M21" s="2"/>
      <c r="N21" s="43"/>
      <c r="O21" s="2"/>
    </row>
    <row r="22" spans="1:15" ht="15.75" customHeight="1" x14ac:dyDescent="0.35">
      <c r="A22" s="2" t="s">
        <v>41</v>
      </c>
      <c r="B22" s="2"/>
      <c r="C22" s="118" t="s">
        <v>31</v>
      </c>
      <c r="D22" s="111"/>
      <c r="E22" s="118" t="s">
        <v>31</v>
      </c>
      <c r="F22" s="114"/>
      <c r="G22" s="118" t="s">
        <v>31</v>
      </c>
      <c r="H22" s="111"/>
      <c r="I22" s="118" t="s">
        <v>31</v>
      </c>
      <c r="J22" s="111"/>
      <c r="K22" s="110">
        <v>679</v>
      </c>
      <c r="L22" s="43"/>
      <c r="M22" s="36"/>
      <c r="N22" s="43"/>
      <c r="O22" s="2"/>
    </row>
    <row r="23" spans="1:15" ht="15.75" customHeight="1" x14ac:dyDescent="0.35">
      <c r="A23" s="2" t="s">
        <v>42</v>
      </c>
      <c r="B23" s="2"/>
      <c r="C23" s="115">
        <v>-80058</v>
      </c>
      <c r="D23" s="112"/>
      <c r="E23" s="115">
        <v>19166</v>
      </c>
      <c r="F23" s="112"/>
      <c r="G23" s="115">
        <v>-240</v>
      </c>
      <c r="H23" s="112"/>
      <c r="I23" s="115">
        <v>-22637</v>
      </c>
      <c r="J23" s="112"/>
      <c r="K23" s="115">
        <f t="shared" ref="K23:K29" si="1">SUM(C23,E23,G23,I23)</f>
        <v>-83769</v>
      </c>
      <c r="L23" s="2"/>
      <c r="M23" s="2"/>
      <c r="N23" s="2"/>
      <c r="O23" s="2"/>
    </row>
    <row r="24" spans="1:15" ht="15.75" customHeight="1" x14ac:dyDescent="0.35">
      <c r="A24" s="2" t="s">
        <v>43</v>
      </c>
      <c r="B24" s="2"/>
      <c r="C24" s="110">
        <v>0</v>
      </c>
      <c r="D24" s="112"/>
      <c r="E24" s="110">
        <v>-5300</v>
      </c>
      <c r="F24" s="112"/>
      <c r="G24" s="110">
        <v>-385</v>
      </c>
      <c r="H24" s="112"/>
      <c r="I24" s="110">
        <v>-4430</v>
      </c>
      <c r="J24" s="112"/>
      <c r="K24" s="110">
        <f t="shared" si="1"/>
        <v>-10115</v>
      </c>
      <c r="L24" s="2"/>
      <c r="M24" s="2"/>
      <c r="N24" s="2"/>
      <c r="O24" s="2"/>
    </row>
    <row r="25" spans="1:15" ht="15.75" customHeight="1" x14ac:dyDescent="0.35">
      <c r="A25" s="2" t="s">
        <v>44</v>
      </c>
      <c r="B25" s="2"/>
      <c r="C25" s="110">
        <v>2597</v>
      </c>
      <c r="D25" s="112"/>
      <c r="E25" s="110">
        <v>22038</v>
      </c>
      <c r="F25" s="112"/>
      <c r="G25" s="110">
        <v>1538</v>
      </c>
      <c r="H25" s="112"/>
      <c r="I25" s="110">
        <v>0</v>
      </c>
      <c r="J25" s="112"/>
      <c r="K25" s="110">
        <f t="shared" si="1"/>
        <v>26173</v>
      </c>
      <c r="L25" s="2"/>
      <c r="M25" s="2"/>
      <c r="N25" s="2"/>
      <c r="O25" s="2"/>
    </row>
    <row r="26" spans="1:15" ht="15.75" customHeight="1" x14ac:dyDescent="0.35">
      <c r="A26" s="2" t="s">
        <v>45</v>
      </c>
      <c r="B26" s="2"/>
      <c r="C26" s="110">
        <v>12728</v>
      </c>
      <c r="D26" s="112"/>
      <c r="E26" s="110">
        <v>35958</v>
      </c>
      <c r="F26" s="112"/>
      <c r="G26" s="110">
        <v>3665</v>
      </c>
      <c r="H26" s="112"/>
      <c r="I26" s="110">
        <v>0</v>
      </c>
      <c r="J26" s="112"/>
      <c r="K26" s="110">
        <f t="shared" si="1"/>
        <v>52351</v>
      </c>
      <c r="L26" s="2"/>
      <c r="M26" s="2"/>
      <c r="N26" s="2"/>
      <c r="O26" s="2"/>
    </row>
    <row r="27" spans="1:15" ht="15.75" customHeight="1" x14ac:dyDescent="0.35">
      <c r="A27" s="2" t="s">
        <v>52</v>
      </c>
      <c r="B27" s="2"/>
      <c r="C27" s="110">
        <v>0</v>
      </c>
      <c r="D27" s="112"/>
      <c r="E27" s="110">
        <v>0</v>
      </c>
      <c r="F27" s="112"/>
      <c r="G27" s="110">
        <v>0</v>
      </c>
      <c r="H27" s="112"/>
      <c r="I27" s="110">
        <v>-6391</v>
      </c>
      <c r="J27" s="112"/>
      <c r="K27" s="110">
        <f t="shared" si="1"/>
        <v>-6391</v>
      </c>
      <c r="L27" s="2"/>
      <c r="M27" s="2"/>
      <c r="N27" s="2"/>
      <c r="O27" s="2"/>
    </row>
    <row r="28" spans="1:15" ht="15.75" customHeight="1" x14ac:dyDescent="0.35">
      <c r="A28" s="2" t="s">
        <v>48</v>
      </c>
      <c r="B28" s="2"/>
      <c r="C28" s="110">
        <v>3825</v>
      </c>
      <c r="D28" s="112"/>
      <c r="E28" s="110">
        <v>0</v>
      </c>
      <c r="F28" s="112"/>
      <c r="G28" s="110">
        <v>307</v>
      </c>
      <c r="H28" s="112"/>
      <c r="I28" s="110">
        <v>33458</v>
      </c>
      <c r="J28" s="112"/>
      <c r="K28" s="110">
        <f t="shared" si="1"/>
        <v>37590</v>
      </c>
      <c r="L28" s="2"/>
      <c r="M28" s="2"/>
      <c r="N28" s="2"/>
      <c r="O28" s="2"/>
    </row>
    <row r="29" spans="1:15" ht="15.75" customHeight="1" x14ac:dyDescent="0.35">
      <c r="A29" s="78" t="s">
        <v>49</v>
      </c>
      <c r="B29" s="2"/>
      <c r="C29" s="116">
        <f>SUM(C23:C28)</f>
        <v>-60908</v>
      </c>
      <c r="D29" s="112"/>
      <c r="E29" s="116">
        <f>SUM(E23:E28)</f>
        <v>71862</v>
      </c>
      <c r="F29" s="112"/>
      <c r="G29" s="116">
        <f>SUM(G23:G28)</f>
        <v>4885</v>
      </c>
      <c r="H29" s="112"/>
      <c r="I29" s="116">
        <f>SUM(I23:I28)</f>
        <v>0</v>
      </c>
      <c r="J29" s="112"/>
      <c r="K29" s="116">
        <f t="shared" si="1"/>
        <v>15839</v>
      </c>
      <c r="L29" s="2"/>
      <c r="M29" s="2"/>
      <c r="N29" s="2"/>
      <c r="O29" s="2"/>
    </row>
    <row r="30" spans="1:15" ht="15.75" customHeight="1" x14ac:dyDescent="0.35">
      <c r="A30" s="78"/>
      <c r="B30" s="2"/>
      <c r="C30" s="41"/>
      <c r="D30" s="2"/>
      <c r="E30" s="41"/>
      <c r="F30" s="2"/>
      <c r="G30" s="41"/>
      <c r="H30" s="2"/>
      <c r="I30" s="41"/>
      <c r="J30" s="2"/>
      <c r="K30" s="41"/>
      <c r="L30" s="2"/>
      <c r="M30" s="2"/>
      <c r="N30" s="2"/>
      <c r="O30" s="2"/>
    </row>
    <row r="31" spans="1:15" ht="32.5" customHeight="1" x14ac:dyDescent="0.35">
      <c r="A31" s="78"/>
      <c r="B31" s="2"/>
      <c r="C31" s="156" t="s">
        <v>53</v>
      </c>
      <c r="D31" s="156"/>
      <c r="E31" s="156"/>
      <c r="F31" s="156"/>
      <c r="G31" s="156"/>
      <c r="H31" s="156"/>
      <c r="I31" s="156"/>
      <c r="J31" s="156"/>
      <c r="K31" s="156"/>
      <c r="L31" s="2"/>
      <c r="M31" s="2"/>
      <c r="N31" s="2"/>
      <c r="O31" s="2"/>
    </row>
    <row r="32" spans="1:15" ht="15.75" customHeight="1" x14ac:dyDescent="0.35">
      <c r="A32" s="78"/>
      <c r="B32" s="2"/>
      <c r="C32" s="37" t="s">
        <v>34</v>
      </c>
      <c r="D32" s="47"/>
      <c r="E32" s="37" t="s">
        <v>35</v>
      </c>
      <c r="F32" s="21"/>
      <c r="G32" s="37" t="s">
        <v>36</v>
      </c>
      <c r="H32" s="21"/>
      <c r="I32" s="37" t="s">
        <v>37</v>
      </c>
      <c r="J32" s="21"/>
      <c r="K32" s="37" t="s">
        <v>38</v>
      </c>
      <c r="L32" s="2"/>
      <c r="M32" s="2"/>
      <c r="N32" s="2"/>
      <c r="O32" s="2"/>
    </row>
    <row r="33" spans="1:15" ht="29.25" customHeight="1" x14ac:dyDescent="0.35">
      <c r="A33" s="1" t="s">
        <v>39</v>
      </c>
      <c r="B33" s="2"/>
      <c r="C33" s="47"/>
      <c r="D33" s="2"/>
      <c r="E33" s="47"/>
      <c r="F33" s="2"/>
      <c r="G33" s="47"/>
      <c r="H33" s="2"/>
      <c r="I33" s="47"/>
      <c r="J33" s="2"/>
      <c r="K33" s="47"/>
      <c r="L33" s="2"/>
      <c r="M33" s="2"/>
      <c r="N33" s="2"/>
      <c r="O33" s="2"/>
    </row>
    <row r="34" spans="1:15" x14ac:dyDescent="0.35">
      <c r="A34" s="2" t="s">
        <v>40</v>
      </c>
      <c r="B34" s="2"/>
      <c r="C34" s="118" t="s">
        <v>31</v>
      </c>
      <c r="D34" s="111"/>
      <c r="E34" s="118" t="s">
        <v>31</v>
      </c>
      <c r="F34" s="111"/>
      <c r="G34" s="118" t="s">
        <v>31</v>
      </c>
      <c r="H34" s="111"/>
      <c r="I34" s="118" t="s">
        <v>31</v>
      </c>
      <c r="J34" s="112"/>
      <c r="K34" s="113">
        <v>61605</v>
      </c>
      <c r="L34" s="2"/>
      <c r="M34" s="2"/>
      <c r="N34" s="2"/>
      <c r="O34" s="2"/>
    </row>
    <row r="35" spans="1:15" x14ac:dyDescent="0.35">
      <c r="A35" s="2" t="s">
        <v>41</v>
      </c>
      <c r="B35" s="2"/>
      <c r="C35" s="118" t="s">
        <v>31</v>
      </c>
      <c r="D35" s="111"/>
      <c r="E35" s="118" t="s">
        <v>31</v>
      </c>
      <c r="F35" s="114"/>
      <c r="G35" s="118" t="s">
        <v>31</v>
      </c>
      <c r="H35" s="111"/>
      <c r="I35" s="118" t="s">
        <v>31</v>
      </c>
      <c r="J35" s="112"/>
      <c r="K35" s="110">
        <v>10420</v>
      </c>
      <c r="L35" s="2"/>
      <c r="M35" s="2"/>
      <c r="N35" s="2"/>
      <c r="O35" s="2"/>
    </row>
    <row r="36" spans="1:15" x14ac:dyDescent="0.35">
      <c r="A36" s="2" t="s">
        <v>42</v>
      </c>
      <c r="B36" s="2"/>
      <c r="C36" s="115">
        <v>-117820</v>
      </c>
      <c r="D36" s="112"/>
      <c r="E36" s="115">
        <v>277148</v>
      </c>
      <c r="F36" s="112"/>
      <c r="G36" s="115">
        <v>-19505</v>
      </c>
      <c r="H36" s="112"/>
      <c r="I36" s="115">
        <v>-67798</v>
      </c>
      <c r="J36" s="112"/>
      <c r="K36" s="115">
        <f>SUM(K34:K35)</f>
        <v>72025</v>
      </c>
      <c r="L36" s="2"/>
      <c r="M36" s="2"/>
      <c r="N36" s="2"/>
      <c r="O36" s="2"/>
    </row>
    <row r="37" spans="1:15" x14ac:dyDescent="0.35">
      <c r="A37" s="2" t="s">
        <v>43</v>
      </c>
      <c r="B37" s="2"/>
      <c r="C37" s="110">
        <v>0</v>
      </c>
      <c r="D37" s="112"/>
      <c r="E37" s="110">
        <v>0</v>
      </c>
      <c r="F37" s="112"/>
      <c r="G37" s="110">
        <v>-2738</v>
      </c>
      <c r="H37" s="112"/>
      <c r="I37" s="110">
        <v>-1288</v>
      </c>
      <c r="J37" s="112"/>
      <c r="K37" s="110">
        <f t="shared" ref="K37:K42" si="2">SUM(C37:I37)</f>
        <v>-4026</v>
      </c>
      <c r="L37" s="2"/>
      <c r="M37" s="2"/>
      <c r="N37" s="2"/>
      <c r="O37" s="2"/>
    </row>
    <row r="38" spans="1:15" x14ac:dyDescent="0.35">
      <c r="A38" s="2" t="s">
        <v>44</v>
      </c>
      <c r="B38" s="2"/>
      <c r="C38" s="110">
        <v>9026</v>
      </c>
      <c r="D38" s="112"/>
      <c r="E38" s="110">
        <v>44956</v>
      </c>
      <c r="F38" s="112"/>
      <c r="G38" s="110">
        <v>3900</v>
      </c>
      <c r="H38" s="112"/>
      <c r="I38" s="110">
        <v>0</v>
      </c>
      <c r="J38" s="112"/>
      <c r="K38" s="110">
        <f t="shared" si="2"/>
        <v>57882</v>
      </c>
      <c r="L38" s="2"/>
      <c r="M38" s="2"/>
      <c r="N38" s="2"/>
      <c r="O38" s="2"/>
    </row>
    <row r="39" spans="1:15" x14ac:dyDescent="0.35">
      <c r="A39" s="2" t="s">
        <v>45</v>
      </c>
      <c r="B39" s="2"/>
      <c r="C39" s="110">
        <v>36416</v>
      </c>
      <c r="D39" s="112"/>
      <c r="E39" s="110">
        <v>99754</v>
      </c>
      <c r="F39" s="112"/>
      <c r="G39" s="110">
        <v>15898</v>
      </c>
      <c r="H39" s="112"/>
      <c r="I39" s="110">
        <v>0</v>
      </c>
      <c r="J39" s="112"/>
      <c r="K39" s="110">
        <f t="shared" si="2"/>
        <v>152068</v>
      </c>
      <c r="L39" s="2"/>
      <c r="M39" s="2"/>
      <c r="N39" s="2"/>
      <c r="O39" s="2"/>
    </row>
    <row r="40" spans="1:15" x14ac:dyDescent="0.35">
      <c r="A40" s="2" t="s">
        <v>46</v>
      </c>
      <c r="B40" s="2"/>
      <c r="C40" s="110">
        <v>0</v>
      </c>
      <c r="D40" s="112"/>
      <c r="E40" s="110">
        <v>4488</v>
      </c>
      <c r="F40" s="112"/>
      <c r="G40" s="110">
        <v>0</v>
      </c>
      <c r="H40" s="112"/>
      <c r="I40" s="110">
        <v>0</v>
      </c>
      <c r="J40" s="112"/>
      <c r="K40" s="110">
        <f t="shared" si="2"/>
        <v>4488</v>
      </c>
      <c r="L40" s="2"/>
      <c r="M40" s="2"/>
      <c r="N40" s="2"/>
      <c r="O40" s="2"/>
    </row>
    <row r="41" spans="1:15" x14ac:dyDescent="0.35">
      <c r="A41" s="2" t="s">
        <v>47</v>
      </c>
      <c r="B41" s="2"/>
      <c r="C41" s="110">
        <v>0</v>
      </c>
      <c r="D41" s="112"/>
      <c r="E41" s="110">
        <v>0</v>
      </c>
      <c r="F41" s="112"/>
      <c r="G41" s="110">
        <v>0</v>
      </c>
      <c r="H41" s="112"/>
      <c r="I41" s="110">
        <v>2334</v>
      </c>
      <c r="J41" s="112"/>
      <c r="K41" s="110">
        <f t="shared" si="2"/>
        <v>2334</v>
      </c>
      <c r="L41" s="2"/>
      <c r="M41" s="2"/>
      <c r="N41" s="2"/>
      <c r="O41" s="2"/>
    </row>
    <row r="42" spans="1:15" x14ac:dyDescent="0.35">
      <c r="A42" s="2" t="s">
        <v>48</v>
      </c>
      <c r="B42" s="2"/>
      <c r="C42" s="110">
        <v>9338</v>
      </c>
      <c r="D42" s="112"/>
      <c r="E42" s="110">
        <v>0</v>
      </c>
      <c r="F42" s="112"/>
      <c r="G42" s="110">
        <v>2895</v>
      </c>
      <c r="H42" s="112"/>
      <c r="I42" s="110">
        <v>66752</v>
      </c>
      <c r="J42" s="112"/>
      <c r="K42" s="110">
        <f t="shared" si="2"/>
        <v>78985</v>
      </c>
      <c r="L42" s="2"/>
      <c r="M42" s="2"/>
      <c r="N42" s="2"/>
      <c r="O42" s="2"/>
    </row>
    <row r="43" spans="1:15" x14ac:dyDescent="0.35">
      <c r="A43" s="78" t="s">
        <v>49</v>
      </c>
      <c r="B43" s="2"/>
      <c r="C43" s="116">
        <f>SUM(C36:C42)</f>
        <v>-63040</v>
      </c>
      <c r="D43" s="112"/>
      <c r="E43" s="116">
        <f>SUM(E36:E42)</f>
        <v>426346</v>
      </c>
      <c r="F43" s="112"/>
      <c r="G43" s="116">
        <f>SUM(G36:G42)</f>
        <v>450</v>
      </c>
      <c r="H43" s="112"/>
      <c r="I43" s="116">
        <f>SUM(I36:I42)</f>
        <v>0</v>
      </c>
      <c r="J43" s="112"/>
      <c r="K43" s="116">
        <f>SUM(K36:K42)</f>
        <v>363756</v>
      </c>
      <c r="L43" s="2"/>
      <c r="M43" s="2"/>
      <c r="N43" s="2"/>
      <c r="O43" s="2"/>
    </row>
    <row r="44" spans="1:15" ht="15.75" customHeight="1" x14ac:dyDescent="0.35">
      <c r="A44" s="78"/>
      <c r="B44" s="2"/>
      <c r="C44" s="41"/>
      <c r="D44" s="2"/>
      <c r="E44" s="41"/>
      <c r="F44" s="2"/>
      <c r="G44" s="41"/>
      <c r="H44" s="2"/>
      <c r="I44" s="41"/>
      <c r="J44" s="2"/>
      <c r="K44" s="41"/>
      <c r="L44" s="2"/>
      <c r="M44" s="2"/>
      <c r="N44" s="2"/>
      <c r="O44" s="2"/>
    </row>
    <row r="45" spans="1:15" ht="31.5" customHeight="1" x14ac:dyDescent="0.35">
      <c r="A45" s="78"/>
      <c r="B45" s="2"/>
      <c r="C45" s="156" t="s">
        <v>54</v>
      </c>
      <c r="D45" s="156"/>
      <c r="E45" s="156"/>
      <c r="F45" s="156"/>
      <c r="G45" s="156"/>
      <c r="H45" s="156"/>
      <c r="I45" s="156"/>
      <c r="J45" s="156"/>
      <c r="K45" s="156"/>
      <c r="L45" s="2"/>
      <c r="M45" s="2"/>
      <c r="N45" s="2"/>
      <c r="O45" s="2"/>
    </row>
    <row r="46" spans="1:15" ht="15.75" customHeight="1" x14ac:dyDescent="0.35">
      <c r="A46" s="78"/>
      <c r="B46" s="2"/>
      <c r="C46" s="37" t="s">
        <v>34</v>
      </c>
      <c r="D46" s="47"/>
      <c r="E46" s="37" t="s">
        <v>35</v>
      </c>
      <c r="F46" s="21"/>
      <c r="G46" s="37" t="s">
        <v>36</v>
      </c>
      <c r="H46" s="21"/>
      <c r="I46" s="37" t="s">
        <v>37</v>
      </c>
      <c r="J46" s="21"/>
      <c r="K46" s="37" t="s">
        <v>38</v>
      </c>
      <c r="L46" s="2"/>
      <c r="M46" s="2"/>
      <c r="N46" s="2"/>
      <c r="O46" s="2"/>
    </row>
    <row r="47" spans="1:15" ht="29.5" customHeight="1" x14ac:dyDescent="0.35">
      <c r="A47" s="1" t="s">
        <v>55</v>
      </c>
      <c r="B47" s="2"/>
      <c r="C47" s="47"/>
      <c r="D47" s="2"/>
      <c r="E47" s="47"/>
      <c r="F47" s="2"/>
      <c r="G47" s="47"/>
      <c r="H47" s="2"/>
      <c r="I47" s="47"/>
      <c r="J47" s="2"/>
      <c r="K47" s="47"/>
      <c r="L47" s="2"/>
      <c r="M47" s="2"/>
      <c r="N47" s="2"/>
      <c r="O47" s="2"/>
    </row>
    <row r="48" spans="1:15" x14ac:dyDescent="0.35">
      <c r="A48" s="2" t="s">
        <v>51</v>
      </c>
      <c r="B48" s="2"/>
      <c r="C48" s="118" t="s">
        <v>31</v>
      </c>
      <c r="D48" s="111"/>
      <c r="E48" s="118" t="s">
        <v>31</v>
      </c>
      <c r="F48" s="111"/>
      <c r="G48" s="118" t="s">
        <v>31</v>
      </c>
      <c r="H48" s="111"/>
      <c r="I48" s="118" t="s">
        <v>31</v>
      </c>
      <c r="J48" s="112"/>
      <c r="K48" s="113">
        <v>-247721</v>
      </c>
      <c r="L48" s="2"/>
      <c r="M48" s="2"/>
      <c r="N48" s="2"/>
      <c r="O48" s="2"/>
    </row>
    <row r="49" spans="1:15" x14ac:dyDescent="0.35">
      <c r="A49" s="2" t="s">
        <v>41</v>
      </c>
      <c r="B49" s="2"/>
      <c r="C49" s="118" t="s">
        <v>31</v>
      </c>
      <c r="D49" s="111"/>
      <c r="E49" s="118" t="s">
        <v>31</v>
      </c>
      <c r="F49" s="114"/>
      <c r="G49" s="118" t="s">
        <v>31</v>
      </c>
      <c r="H49" s="111"/>
      <c r="I49" s="118" t="s">
        <v>31</v>
      </c>
      <c r="J49" s="112"/>
      <c r="K49" s="117">
        <v>-8549</v>
      </c>
      <c r="L49" s="2"/>
      <c r="M49" s="2"/>
      <c r="N49" s="2"/>
      <c r="O49" s="2"/>
    </row>
    <row r="50" spans="1:15" x14ac:dyDescent="0.35">
      <c r="A50" s="2" t="s">
        <v>56</v>
      </c>
      <c r="B50" s="2"/>
      <c r="C50" s="115">
        <v>-178016</v>
      </c>
      <c r="D50" s="112"/>
      <c r="E50" s="115">
        <v>-22341</v>
      </c>
      <c r="F50" s="112"/>
      <c r="G50" s="115">
        <v>-13385</v>
      </c>
      <c r="H50" s="112"/>
      <c r="I50" s="115">
        <v>-42528</v>
      </c>
      <c r="J50" s="112"/>
      <c r="K50" s="115">
        <f>SUM(K48:K49)</f>
        <v>-256270</v>
      </c>
      <c r="L50" s="2"/>
      <c r="M50" s="2"/>
      <c r="N50" s="2"/>
      <c r="O50" s="2"/>
    </row>
    <row r="51" spans="1:15" x14ac:dyDescent="0.35">
      <c r="A51" s="2" t="s">
        <v>43</v>
      </c>
      <c r="B51" s="2"/>
      <c r="C51" s="110">
        <v>0</v>
      </c>
      <c r="D51" s="112"/>
      <c r="E51" s="110">
        <v>-5300</v>
      </c>
      <c r="F51" s="112"/>
      <c r="G51" s="110">
        <v>-587</v>
      </c>
      <c r="H51" s="112"/>
      <c r="I51" s="110">
        <v>-13821</v>
      </c>
      <c r="J51" s="112"/>
      <c r="K51" s="110">
        <f t="shared" ref="K51:K56" si="3">SUM(C51:I51)</f>
        <v>-19708</v>
      </c>
      <c r="L51" s="2"/>
      <c r="M51" s="2"/>
      <c r="N51" s="2"/>
      <c r="O51" s="2"/>
    </row>
    <row r="52" spans="1:15" x14ac:dyDescent="0.35">
      <c r="A52" s="2" t="s">
        <v>44</v>
      </c>
      <c r="B52" s="2"/>
      <c r="C52" s="110">
        <v>6172</v>
      </c>
      <c r="D52" s="112"/>
      <c r="E52" s="110">
        <v>45815</v>
      </c>
      <c r="F52" s="112"/>
      <c r="G52" s="110">
        <v>3212</v>
      </c>
      <c r="H52" s="112"/>
      <c r="I52" s="110">
        <v>0</v>
      </c>
      <c r="J52" s="112"/>
      <c r="K52" s="110">
        <f t="shared" si="3"/>
        <v>55199</v>
      </c>
      <c r="L52" s="2"/>
      <c r="M52" s="2"/>
      <c r="N52" s="2"/>
      <c r="O52" s="2"/>
    </row>
    <row r="53" spans="1:15" x14ac:dyDescent="0.35">
      <c r="A53" s="2" t="s">
        <v>45</v>
      </c>
      <c r="B53" s="2"/>
      <c r="C53" s="110">
        <v>24032</v>
      </c>
      <c r="D53" s="112"/>
      <c r="E53" s="110">
        <v>65505</v>
      </c>
      <c r="F53" s="112"/>
      <c r="G53" s="110">
        <v>6609</v>
      </c>
      <c r="H53" s="112"/>
      <c r="I53" s="110">
        <v>0</v>
      </c>
      <c r="J53" s="112"/>
      <c r="K53" s="110">
        <f t="shared" si="3"/>
        <v>96146</v>
      </c>
      <c r="L53" s="2"/>
      <c r="M53" s="2"/>
      <c r="N53" s="2"/>
      <c r="O53" s="2"/>
    </row>
    <row r="54" spans="1:15" x14ac:dyDescent="0.35">
      <c r="A54" s="2" t="s">
        <v>52</v>
      </c>
      <c r="B54" s="2"/>
      <c r="C54" s="110">
        <v>0</v>
      </c>
      <c r="D54" s="112"/>
      <c r="E54" s="110">
        <v>0</v>
      </c>
      <c r="F54" s="112"/>
      <c r="G54" s="110">
        <v>0</v>
      </c>
      <c r="H54" s="112"/>
      <c r="I54" s="110">
        <v>-6391</v>
      </c>
      <c r="J54" s="112"/>
      <c r="K54" s="110">
        <f t="shared" si="3"/>
        <v>-6391</v>
      </c>
      <c r="L54" s="2"/>
      <c r="M54" s="2"/>
      <c r="N54" s="2"/>
      <c r="O54" s="2"/>
    </row>
    <row r="55" spans="1:15" x14ac:dyDescent="0.35">
      <c r="A55" s="2" t="s">
        <v>57</v>
      </c>
      <c r="B55" s="2"/>
      <c r="C55" s="110">
        <v>0</v>
      </c>
      <c r="D55" s="112"/>
      <c r="E55" s="110">
        <v>73900</v>
      </c>
      <c r="F55" s="112"/>
      <c r="G55" s="110">
        <v>2900</v>
      </c>
      <c r="H55" s="112"/>
      <c r="I55" s="110">
        <v>0</v>
      </c>
      <c r="J55" s="112"/>
      <c r="K55" s="110">
        <f t="shared" si="3"/>
        <v>76800</v>
      </c>
      <c r="L55" s="2"/>
      <c r="M55" s="2"/>
      <c r="N55" s="2"/>
      <c r="O55" s="2"/>
    </row>
    <row r="56" spans="1:15" x14ac:dyDescent="0.35">
      <c r="A56" s="2" t="s">
        <v>48</v>
      </c>
      <c r="B56" s="2"/>
      <c r="C56" s="110">
        <v>11909</v>
      </c>
      <c r="D56" s="112"/>
      <c r="E56" s="110">
        <v>0</v>
      </c>
      <c r="F56" s="112"/>
      <c r="G56" s="110">
        <v>533</v>
      </c>
      <c r="H56" s="112"/>
      <c r="I56" s="110">
        <v>62740</v>
      </c>
      <c r="J56" s="112"/>
      <c r="K56" s="110">
        <f t="shared" si="3"/>
        <v>75182</v>
      </c>
      <c r="L56" s="2"/>
      <c r="M56" s="2"/>
      <c r="N56" s="2"/>
      <c r="O56" s="2"/>
    </row>
    <row r="57" spans="1:15" x14ac:dyDescent="0.35">
      <c r="A57" s="78" t="s">
        <v>49</v>
      </c>
      <c r="B57" s="2"/>
      <c r="C57" s="116">
        <f>SUM(C50:C56)</f>
        <v>-135903</v>
      </c>
      <c r="D57" s="112"/>
      <c r="E57" s="116">
        <f>SUM(E50:E56)</f>
        <v>157579</v>
      </c>
      <c r="F57" s="112"/>
      <c r="G57" s="116">
        <f>SUM(G50:G56)</f>
        <v>-718</v>
      </c>
      <c r="H57" s="112"/>
      <c r="I57" s="116">
        <f>SUM(I50:I56)</f>
        <v>0</v>
      </c>
      <c r="J57" s="112"/>
      <c r="K57" s="116">
        <f>SUM(K50:K56)</f>
        <v>20958</v>
      </c>
      <c r="L57" s="2"/>
      <c r="M57" s="2"/>
      <c r="N57" s="2"/>
      <c r="O57" s="2"/>
    </row>
    <row r="58" spans="1:15" ht="19.5" customHeight="1" x14ac:dyDescent="0.35">
      <c r="A58" s="78"/>
      <c r="B58" s="2"/>
      <c r="C58" s="41"/>
      <c r="D58" s="2"/>
      <c r="E58" s="41"/>
      <c r="F58" s="2"/>
      <c r="G58" s="41"/>
      <c r="H58" s="2"/>
      <c r="I58" s="41"/>
      <c r="J58" s="2"/>
      <c r="K58" s="41"/>
      <c r="L58" s="2"/>
      <c r="M58" s="2"/>
      <c r="N58" s="2"/>
      <c r="O58" s="2"/>
    </row>
    <row r="59" spans="1:15" ht="32.5" customHeight="1" x14ac:dyDescent="0.35">
      <c r="A59" s="160" t="s">
        <v>58</v>
      </c>
      <c r="B59" s="160"/>
      <c r="C59" s="160"/>
      <c r="D59" s="160"/>
      <c r="E59" s="160"/>
      <c r="F59" s="160"/>
      <c r="G59" s="160"/>
      <c r="H59" s="160"/>
      <c r="I59" s="160"/>
      <c r="J59" s="160"/>
      <c r="K59" s="161"/>
      <c r="L59" s="2"/>
      <c r="M59" s="2"/>
      <c r="N59" s="2"/>
      <c r="O59" s="2"/>
    </row>
    <row r="60" spans="1:15" ht="32.5" customHeight="1" x14ac:dyDescent="0.35">
      <c r="A60" s="159" t="s">
        <v>59</v>
      </c>
      <c r="B60" s="159"/>
      <c r="C60" s="159"/>
      <c r="D60" s="159"/>
      <c r="E60" s="159"/>
      <c r="F60" s="159"/>
      <c r="G60" s="159"/>
      <c r="H60" s="159"/>
      <c r="I60" s="159"/>
      <c r="J60" s="159"/>
      <c r="K60" s="159"/>
      <c r="L60" s="2"/>
      <c r="M60" s="2"/>
      <c r="N60" s="2"/>
      <c r="O60" s="2"/>
    </row>
  </sheetData>
  <mergeCells count="6">
    <mergeCell ref="C4:K4"/>
    <mergeCell ref="C18:K18"/>
    <mergeCell ref="C31:K31"/>
    <mergeCell ref="C45:K45"/>
    <mergeCell ref="A60:K60"/>
    <mergeCell ref="A59:K59"/>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8"/>
  <sheetViews>
    <sheetView showGridLines="0" showRuler="0" topLeftCell="A24" zoomScale="90" zoomScaleNormal="90" workbookViewId="0">
      <selection activeCell="B53" sqref="B53"/>
    </sheetView>
  </sheetViews>
  <sheetFormatPr defaultColWidth="13.1796875" defaultRowHeight="15.5" x14ac:dyDescent="0.35"/>
  <cols>
    <col min="1" max="1" width="60.81640625" style="90" customWidth="1"/>
    <col min="2" max="2" width="2.81640625" style="90" customWidth="1"/>
    <col min="3" max="3" width="20.54296875" style="90" customWidth="1"/>
    <col min="4" max="4" width="2.81640625" style="90" customWidth="1"/>
    <col min="5" max="5" width="20.54296875" style="90" customWidth="1"/>
    <col min="6" max="6" width="10.81640625" style="90" customWidth="1"/>
    <col min="7" max="8" width="13.54296875" style="90" customWidth="1"/>
    <col min="9" max="9" width="10.81640625" style="90" customWidth="1"/>
    <col min="10" max="16384" width="13.1796875" style="90"/>
  </cols>
  <sheetData>
    <row r="1" spans="1:9" ht="16.75" customHeight="1" x14ac:dyDescent="0.35">
      <c r="A1" s="2"/>
      <c r="B1" s="2"/>
      <c r="C1" s="2"/>
      <c r="D1" s="2"/>
      <c r="E1" s="2"/>
      <c r="F1" s="2"/>
      <c r="G1" s="2"/>
      <c r="H1" s="2"/>
      <c r="I1" s="2"/>
    </row>
    <row r="2" spans="1:9" ht="15.75" customHeight="1" x14ac:dyDescent="0.35">
      <c r="A2" s="157" t="s">
        <v>60</v>
      </c>
      <c r="B2" s="157"/>
      <c r="C2" s="157"/>
      <c r="D2" s="157"/>
      <c r="E2" s="157"/>
      <c r="F2" s="2"/>
      <c r="G2" s="2"/>
      <c r="H2" s="2"/>
      <c r="I2" s="2"/>
    </row>
    <row r="3" spans="1:9" ht="15.75" customHeight="1" x14ac:dyDescent="0.35">
      <c r="A3" s="157" t="s">
        <v>61</v>
      </c>
      <c r="B3" s="157"/>
      <c r="C3" s="157"/>
      <c r="D3" s="157"/>
      <c r="E3" s="157"/>
      <c r="F3" s="2"/>
      <c r="G3" s="2"/>
      <c r="H3" s="2"/>
      <c r="I3" s="2"/>
    </row>
    <row r="4" spans="1:9" ht="15.75" customHeight="1" x14ac:dyDescent="0.35">
      <c r="A4" s="157" t="s">
        <v>62</v>
      </c>
      <c r="B4" s="157"/>
      <c r="C4" s="157"/>
      <c r="D4" s="157"/>
      <c r="E4" s="157"/>
      <c r="F4" s="2"/>
      <c r="G4" s="2"/>
      <c r="H4" s="2"/>
      <c r="I4" s="2"/>
    </row>
    <row r="5" spans="1:9" ht="15.75" customHeight="1" x14ac:dyDescent="0.35">
      <c r="A5" s="2"/>
      <c r="B5" s="2"/>
      <c r="C5" s="74">
        <v>44377</v>
      </c>
      <c r="E5" s="74">
        <v>44196</v>
      </c>
      <c r="F5" s="2"/>
      <c r="G5" s="2"/>
      <c r="H5" s="2"/>
      <c r="I5" s="2"/>
    </row>
    <row r="6" spans="1:9" ht="15.75" customHeight="1" x14ac:dyDescent="0.35">
      <c r="A6" s="62" t="s">
        <v>63</v>
      </c>
      <c r="B6" s="2"/>
      <c r="C6" s="75"/>
      <c r="E6" s="75"/>
      <c r="F6" s="2"/>
      <c r="G6" s="2"/>
      <c r="H6" s="2"/>
      <c r="I6" s="2"/>
    </row>
    <row r="7" spans="1:9" ht="15.75" customHeight="1" x14ac:dyDescent="0.35">
      <c r="A7" s="3" t="s">
        <v>64</v>
      </c>
      <c r="B7" s="2"/>
      <c r="F7" s="2"/>
      <c r="G7" s="2"/>
      <c r="H7" s="2"/>
      <c r="I7" s="2"/>
    </row>
    <row r="8" spans="1:9" ht="15.75" customHeight="1" x14ac:dyDescent="0.35">
      <c r="A8" s="76" t="s">
        <v>65</v>
      </c>
      <c r="B8" s="2"/>
      <c r="C8" s="106">
        <v>3713156</v>
      </c>
      <c r="D8" s="103"/>
      <c r="E8" s="106">
        <v>1703130</v>
      </c>
      <c r="F8" s="2"/>
      <c r="G8" s="2"/>
      <c r="H8" s="2"/>
      <c r="I8" s="2"/>
    </row>
    <row r="9" spans="1:9" ht="15.75" customHeight="1" x14ac:dyDescent="0.35">
      <c r="A9" s="76" t="s">
        <v>66</v>
      </c>
      <c r="B9" s="2"/>
      <c r="C9" s="110">
        <v>880875</v>
      </c>
      <c r="D9" s="103"/>
      <c r="E9" s="110">
        <v>2218108</v>
      </c>
      <c r="F9" s="2"/>
      <c r="G9" s="2"/>
      <c r="H9" s="2"/>
      <c r="I9" s="2"/>
    </row>
    <row r="10" spans="1:9" ht="15.75" customHeight="1" x14ac:dyDescent="0.35">
      <c r="A10" s="76" t="s">
        <v>67</v>
      </c>
      <c r="B10" s="2"/>
      <c r="C10" s="110">
        <v>101927</v>
      </c>
      <c r="D10" s="103"/>
      <c r="E10" s="110">
        <v>69940</v>
      </c>
      <c r="F10" s="2"/>
      <c r="G10" s="2"/>
      <c r="H10" s="2"/>
      <c r="I10" s="2"/>
    </row>
    <row r="11" spans="1:9" ht="15.75" customHeight="1" x14ac:dyDescent="0.35">
      <c r="A11" s="76" t="s">
        <v>68</v>
      </c>
      <c r="B11" s="2"/>
      <c r="C11" s="110">
        <v>171450</v>
      </c>
      <c r="D11" s="103"/>
      <c r="E11" s="110">
        <v>330758</v>
      </c>
      <c r="F11" s="2"/>
      <c r="G11" s="2"/>
      <c r="H11" s="2"/>
      <c r="I11" s="2"/>
    </row>
    <row r="12" spans="1:9" ht="15.75" customHeight="1" x14ac:dyDescent="0.35">
      <c r="A12" s="76" t="s">
        <v>69</v>
      </c>
      <c r="B12" s="2"/>
      <c r="C12" s="110">
        <v>1169601</v>
      </c>
      <c r="D12" s="103"/>
      <c r="E12" s="110">
        <v>491293</v>
      </c>
      <c r="F12" s="2"/>
      <c r="G12" s="2"/>
      <c r="H12" s="2"/>
      <c r="I12" s="2"/>
    </row>
    <row r="13" spans="1:9" ht="15.75" customHeight="1" x14ac:dyDescent="0.35">
      <c r="A13" s="76" t="s">
        <v>70</v>
      </c>
      <c r="B13" s="2"/>
      <c r="C13" s="110">
        <v>107687</v>
      </c>
      <c r="D13" s="103"/>
      <c r="E13" s="110">
        <v>75846</v>
      </c>
      <c r="F13" s="2"/>
      <c r="G13" s="2"/>
      <c r="H13" s="2"/>
      <c r="I13" s="2"/>
    </row>
    <row r="14" spans="1:9" ht="15.75" customHeight="1" x14ac:dyDescent="0.35">
      <c r="A14" s="76" t="s">
        <v>71</v>
      </c>
      <c r="B14" s="2"/>
      <c r="C14" s="110">
        <v>141024</v>
      </c>
      <c r="D14" s="103"/>
      <c r="E14" s="110">
        <v>75805</v>
      </c>
      <c r="F14" s="2"/>
      <c r="G14" s="2"/>
      <c r="H14" s="2"/>
      <c r="I14" s="2"/>
    </row>
    <row r="15" spans="1:9" ht="15.75" customHeight="1" x14ac:dyDescent="0.35">
      <c r="A15" s="3" t="s">
        <v>72</v>
      </c>
      <c r="B15" s="2"/>
      <c r="C15" s="120">
        <f>SUM(C8:C14)</f>
        <v>6285720</v>
      </c>
      <c r="D15" s="112"/>
      <c r="E15" s="120">
        <f>SUM(E8:E14)</f>
        <v>4964880</v>
      </c>
      <c r="F15" s="2"/>
      <c r="G15" s="2"/>
      <c r="H15" s="2"/>
      <c r="I15" s="2"/>
    </row>
    <row r="16" spans="1:9" ht="15.75" customHeight="1" x14ac:dyDescent="0.35">
      <c r="A16" s="3" t="s">
        <v>73</v>
      </c>
      <c r="B16" s="2"/>
      <c r="C16" s="110">
        <v>47938</v>
      </c>
      <c r="D16" s="112"/>
      <c r="E16" s="110">
        <v>50719</v>
      </c>
      <c r="F16" s="2"/>
      <c r="G16" s="2"/>
      <c r="H16" s="2"/>
      <c r="I16" s="2"/>
    </row>
    <row r="17" spans="1:9" ht="15.75" customHeight="1" x14ac:dyDescent="0.35">
      <c r="A17" s="3" t="s">
        <v>74</v>
      </c>
      <c r="B17" s="2"/>
      <c r="C17" s="110">
        <v>189950</v>
      </c>
      <c r="D17" s="112"/>
      <c r="E17" s="110">
        <v>196152</v>
      </c>
      <c r="F17" s="2"/>
      <c r="G17" s="2"/>
      <c r="H17" s="2"/>
      <c r="I17" s="2"/>
    </row>
    <row r="18" spans="1:9" ht="15.75" customHeight="1" x14ac:dyDescent="0.35">
      <c r="A18" s="3" t="s">
        <v>75</v>
      </c>
      <c r="B18" s="2"/>
      <c r="C18" s="110">
        <v>175058</v>
      </c>
      <c r="D18" s="112"/>
      <c r="E18" s="110">
        <v>187960</v>
      </c>
      <c r="F18" s="2"/>
      <c r="G18" s="2"/>
      <c r="H18" s="2"/>
      <c r="I18" s="2"/>
    </row>
    <row r="19" spans="1:9" ht="15.75" customHeight="1" x14ac:dyDescent="0.35">
      <c r="A19" s="3" t="s">
        <v>76</v>
      </c>
      <c r="B19" s="2"/>
      <c r="C19" s="110">
        <v>1984907</v>
      </c>
      <c r="D19" s="112"/>
      <c r="E19" s="110">
        <v>1984907</v>
      </c>
      <c r="F19" s="2"/>
      <c r="G19" s="2"/>
      <c r="H19" s="2"/>
      <c r="I19" s="2"/>
    </row>
    <row r="20" spans="1:9" ht="15.75" customHeight="1" x14ac:dyDescent="0.35">
      <c r="A20" s="3" t="s">
        <v>77</v>
      </c>
      <c r="B20" s="2"/>
      <c r="C20" s="110">
        <v>81362</v>
      </c>
      <c r="D20" s="112"/>
      <c r="E20" s="110">
        <v>94767</v>
      </c>
      <c r="F20" s="2"/>
      <c r="G20" s="2"/>
      <c r="H20" s="2"/>
      <c r="I20" s="2"/>
    </row>
    <row r="21" spans="1:9" ht="15.75" customHeight="1" x14ac:dyDescent="0.35">
      <c r="A21" s="3" t="s">
        <v>78</v>
      </c>
      <c r="B21" s="2"/>
      <c r="C21" s="110">
        <v>10486</v>
      </c>
      <c r="D21" s="112"/>
      <c r="E21" s="110">
        <v>7175</v>
      </c>
      <c r="F21" s="2"/>
      <c r="G21" s="2"/>
      <c r="H21" s="2"/>
      <c r="I21" s="2"/>
    </row>
    <row r="22" spans="1:9" ht="15.75" customHeight="1" x14ac:dyDescent="0.35">
      <c r="A22" s="3" t="s">
        <v>79</v>
      </c>
      <c r="B22" s="2"/>
      <c r="C22" s="116">
        <f>SUM(C15:C21)</f>
        <v>8775421</v>
      </c>
      <c r="D22" s="112"/>
      <c r="E22" s="116">
        <f>SUM(E15:E21)</f>
        <v>7486560</v>
      </c>
      <c r="F22" s="2"/>
      <c r="G22" s="2"/>
      <c r="H22" s="2"/>
      <c r="I22" s="2"/>
    </row>
    <row r="23" spans="1:9" ht="15.75" customHeight="1" x14ac:dyDescent="0.35">
      <c r="A23" s="2"/>
      <c r="B23" s="2"/>
      <c r="C23" s="119"/>
      <c r="D23" s="112"/>
      <c r="E23" s="119"/>
      <c r="F23" s="2"/>
      <c r="G23" s="2"/>
      <c r="H23" s="2"/>
      <c r="I23" s="2"/>
    </row>
    <row r="24" spans="1:9" ht="15.75" customHeight="1" x14ac:dyDescent="0.35">
      <c r="A24" s="62" t="s">
        <v>80</v>
      </c>
      <c r="B24" s="2"/>
      <c r="C24" s="112"/>
      <c r="D24" s="112"/>
      <c r="E24" s="112"/>
      <c r="F24" s="2"/>
      <c r="G24" s="2"/>
      <c r="H24" s="2"/>
      <c r="I24" s="2"/>
    </row>
    <row r="25" spans="1:9" ht="15.75" customHeight="1" x14ac:dyDescent="0.35">
      <c r="A25" s="3" t="s">
        <v>81</v>
      </c>
      <c r="B25" s="2"/>
      <c r="C25" s="112"/>
      <c r="D25" s="112"/>
      <c r="E25" s="112"/>
      <c r="F25" s="2"/>
      <c r="G25" s="2"/>
      <c r="H25" s="2"/>
      <c r="I25" s="2"/>
    </row>
    <row r="26" spans="1:9" ht="15.75" customHeight="1" x14ac:dyDescent="0.35">
      <c r="A26" s="77" t="s">
        <v>82</v>
      </c>
      <c r="B26" s="2"/>
      <c r="C26" s="113">
        <v>15640</v>
      </c>
      <c r="D26" s="112"/>
      <c r="E26" s="113">
        <v>18974</v>
      </c>
      <c r="F26" s="2"/>
      <c r="G26" s="2"/>
      <c r="H26" s="2"/>
      <c r="I26" s="2"/>
    </row>
    <row r="27" spans="1:9" ht="15.75" customHeight="1" x14ac:dyDescent="0.35">
      <c r="A27" s="77" t="s">
        <v>83</v>
      </c>
      <c r="B27" s="2"/>
      <c r="C27" s="110">
        <v>175876</v>
      </c>
      <c r="D27" s="112"/>
      <c r="E27" s="110">
        <v>94487</v>
      </c>
      <c r="F27" s="2"/>
      <c r="G27" s="2"/>
      <c r="H27" s="2"/>
      <c r="I27" s="2"/>
    </row>
    <row r="28" spans="1:9" ht="15.75" customHeight="1" x14ac:dyDescent="0.35">
      <c r="A28" s="77" t="s">
        <v>84</v>
      </c>
      <c r="B28" s="2"/>
      <c r="C28" s="110">
        <v>55564</v>
      </c>
      <c r="D28" s="112"/>
      <c r="E28" s="110">
        <v>47666</v>
      </c>
      <c r="F28" s="2"/>
      <c r="G28" s="2"/>
      <c r="H28" s="2"/>
      <c r="I28" s="2"/>
    </row>
    <row r="29" spans="1:9" ht="15.75" customHeight="1" x14ac:dyDescent="0.35">
      <c r="A29" s="77" t="s">
        <v>85</v>
      </c>
      <c r="B29" s="2"/>
      <c r="C29" s="110">
        <v>987832</v>
      </c>
      <c r="D29" s="112"/>
      <c r="E29" s="110">
        <v>670209</v>
      </c>
      <c r="F29" s="2"/>
      <c r="G29" s="2"/>
      <c r="H29" s="2"/>
      <c r="I29" s="2"/>
    </row>
    <row r="30" spans="1:9" ht="15.75" customHeight="1" x14ac:dyDescent="0.35">
      <c r="A30" s="77" t="s">
        <v>86</v>
      </c>
      <c r="B30" s="2"/>
      <c r="C30" s="110">
        <v>53547</v>
      </c>
      <c r="D30" s="112"/>
      <c r="E30" s="110">
        <v>48995</v>
      </c>
      <c r="F30" s="2"/>
      <c r="G30" s="2"/>
      <c r="H30" s="2"/>
      <c r="I30" s="2"/>
    </row>
    <row r="31" spans="1:9" ht="15.75" customHeight="1" x14ac:dyDescent="0.35">
      <c r="A31" s="77" t="s">
        <v>87</v>
      </c>
      <c r="B31" s="2"/>
      <c r="C31" s="110">
        <v>27963</v>
      </c>
      <c r="D31" s="112"/>
      <c r="E31" s="110">
        <v>28310</v>
      </c>
      <c r="F31" s="2"/>
      <c r="G31" s="2"/>
      <c r="H31" s="2"/>
      <c r="I31" s="2"/>
    </row>
    <row r="32" spans="1:9" ht="15.75" customHeight="1" x14ac:dyDescent="0.35">
      <c r="A32" s="77" t="s">
        <v>88</v>
      </c>
      <c r="B32" s="11"/>
      <c r="C32" s="110">
        <v>330095</v>
      </c>
      <c r="D32" s="121"/>
      <c r="E32" s="110">
        <v>0</v>
      </c>
      <c r="F32" s="2"/>
      <c r="G32" s="2"/>
      <c r="H32" s="2"/>
      <c r="I32" s="2"/>
    </row>
    <row r="33" spans="1:9" ht="15.75" customHeight="1" x14ac:dyDescent="0.35">
      <c r="A33" s="3" t="s">
        <v>89</v>
      </c>
      <c r="B33" s="2"/>
      <c r="C33" s="120">
        <f>SUM(C26:C32)</f>
        <v>1646517</v>
      </c>
      <c r="D33" s="121"/>
      <c r="E33" s="120">
        <f>SUM(E26:E32)</f>
        <v>908641</v>
      </c>
      <c r="F33" s="2"/>
      <c r="G33" s="2"/>
      <c r="H33" s="2"/>
      <c r="I33" s="2"/>
    </row>
    <row r="34" spans="1:9" ht="15.75" customHeight="1" x14ac:dyDescent="0.35">
      <c r="A34" s="3" t="s">
        <v>90</v>
      </c>
      <c r="B34" s="2"/>
      <c r="C34" s="110">
        <v>193891</v>
      </c>
      <c r="D34" s="112"/>
      <c r="E34" s="110">
        <v>207723</v>
      </c>
      <c r="F34" s="2"/>
      <c r="G34" s="2"/>
      <c r="H34" s="2"/>
      <c r="I34" s="2"/>
    </row>
    <row r="35" spans="1:9" ht="15.75" customHeight="1" x14ac:dyDescent="0.35">
      <c r="A35" s="3" t="s">
        <v>91</v>
      </c>
      <c r="B35" s="2"/>
      <c r="C35" s="110">
        <v>1276487</v>
      </c>
      <c r="D35" s="112"/>
      <c r="E35" s="110">
        <v>1613523</v>
      </c>
      <c r="F35" s="2"/>
      <c r="G35" s="2"/>
      <c r="H35" s="2"/>
      <c r="I35" s="2"/>
    </row>
    <row r="36" spans="1:9" ht="15.75" customHeight="1" x14ac:dyDescent="0.35">
      <c r="A36" s="3" t="s">
        <v>92</v>
      </c>
      <c r="B36" s="2"/>
      <c r="C36" s="110">
        <v>14411</v>
      </c>
      <c r="D36" s="112"/>
      <c r="E36" s="110">
        <v>14857</v>
      </c>
      <c r="F36" s="2"/>
      <c r="G36" s="2"/>
      <c r="H36" s="2"/>
      <c r="I36" s="2"/>
    </row>
    <row r="37" spans="1:9" ht="15.75" customHeight="1" x14ac:dyDescent="0.35">
      <c r="A37" s="3" t="s">
        <v>93</v>
      </c>
      <c r="B37" s="2"/>
      <c r="C37" s="120">
        <f>SUM(C33:C36)</f>
        <v>3131306</v>
      </c>
      <c r="D37" s="112"/>
      <c r="E37" s="120">
        <f>SUM(E33:E36)</f>
        <v>2744744</v>
      </c>
      <c r="F37" s="2"/>
      <c r="G37" s="2"/>
      <c r="H37" s="2"/>
      <c r="I37" s="2"/>
    </row>
    <row r="38" spans="1:9" ht="15.75" customHeight="1" x14ac:dyDescent="0.35">
      <c r="A38" s="3" t="s">
        <v>94</v>
      </c>
      <c r="B38" s="2"/>
      <c r="C38" s="110"/>
      <c r="D38" s="112"/>
      <c r="E38" s="110"/>
      <c r="F38" s="2"/>
      <c r="G38" s="2"/>
      <c r="H38" s="2"/>
      <c r="I38" s="2"/>
    </row>
    <row r="39" spans="1:9" ht="15.75" customHeight="1" x14ac:dyDescent="0.35">
      <c r="A39" s="77" t="s">
        <v>95</v>
      </c>
      <c r="B39" s="2"/>
      <c r="C39" s="110">
        <v>6</v>
      </c>
      <c r="D39" s="112"/>
      <c r="E39" s="110">
        <v>6</v>
      </c>
      <c r="F39" s="2"/>
      <c r="G39" s="2"/>
      <c r="H39" s="2"/>
      <c r="I39" s="2"/>
    </row>
    <row r="40" spans="1:9" ht="15.75" customHeight="1" x14ac:dyDescent="0.35">
      <c r="A40" s="77" t="s">
        <v>96</v>
      </c>
      <c r="B40" s="2"/>
      <c r="C40" s="110">
        <v>1</v>
      </c>
      <c r="D40" s="112"/>
      <c r="E40" s="110">
        <v>1</v>
      </c>
      <c r="F40" s="2"/>
      <c r="G40" s="2"/>
      <c r="H40" s="2"/>
      <c r="I40" s="2"/>
    </row>
    <row r="41" spans="1:9" ht="15.75" customHeight="1" x14ac:dyDescent="0.35">
      <c r="A41" s="77" t="s">
        <v>97</v>
      </c>
      <c r="B41" s="2"/>
      <c r="C41" s="110">
        <v>18</v>
      </c>
      <c r="D41" s="112"/>
      <c r="E41" s="110">
        <v>17</v>
      </c>
      <c r="F41" s="2"/>
      <c r="G41" s="2"/>
      <c r="H41" s="2"/>
      <c r="I41" s="2"/>
    </row>
    <row r="42" spans="1:9" ht="15.75" customHeight="1" x14ac:dyDescent="0.35">
      <c r="A42" s="77" t="s">
        <v>98</v>
      </c>
      <c r="B42" s="2"/>
      <c r="C42" s="110">
        <v>6721435</v>
      </c>
      <c r="D42" s="112"/>
      <c r="E42" s="110">
        <v>5880883</v>
      </c>
      <c r="F42" s="2"/>
      <c r="G42" s="2"/>
      <c r="H42" s="2"/>
      <c r="I42" s="2"/>
    </row>
    <row r="43" spans="1:9" ht="15.75" customHeight="1" x14ac:dyDescent="0.35">
      <c r="A43" s="77" t="s">
        <v>99</v>
      </c>
      <c r="B43" s="2"/>
      <c r="C43" s="110">
        <v>305</v>
      </c>
      <c r="D43" s="112"/>
      <c r="E43" s="110">
        <v>164</v>
      </c>
      <c r="F43" s="2"/>
      <c r="G43" s="2"/>
      <c r="H43" s="2"/>
      <c r="I43" s="2"/>
    </row>
    <row r="44" spans="1:9" ht="15.75" customHeight="1" x14ac:dyDescent="0.35">
      <c r="A44" s="77" t="s">
        <v>100</v>
      </c>
      <c r="B44" s="2"/>
      <c r="C44" s="110">
        <v>-1077650</v>
      </c>
      <c r="D44" s="112"/>
      <c r="E44" s="110">
        <v>-1139255</v>
      </c>
      <c r="F44" s="2"/>
      <c r="G44" s="2"/>
      <c r="H44" s="2"/>
      <c r="I44" s="2"/>
    </row>
    <row r="45" spans="1:9" ht="15.75" customHeight="1" x14ac:dyDescent="0.35">
      <c r="A45" s="3" t="s">
        <v>101</v>
      </c>
      <c r="B45" s="2"/>
      <c r="C45" s="122">
        <f>SUM(C39:C44)</f>
        <v>5644115</v>
      </c>
      <c r="D45" s="112"/>
      <c r="E45" s="122">
        <f>SUM(E39:E44)</f>
        <v>4741816</v>
      </c>
      <c r="F45" s="2"/>
      <c r="G45" s="2"/>
      <c r="H45" s="2"/>
      <c r="I45" s="2"/>
    </row>
    <row r="46" spans="1:9" ht="15.75" customHeight="1" x14ac:dyDescent="0.35">
      <c r="A46" s="3" t="s">
        <v>102</v>
      </c>
      <c r="B46" s="2"/>
      <c r="C46" s="116">
        <f>SUM(C37,C45)</f>
        <v>8775421</v>
      </c>
      <c r="D46" s="112"/>
      <c r="E46" s="116">
        <f>SUM(E37,E45)</f>
        <v>7486560</v>
      </c>
      <c r="F46" s="2"/>
      <c r="G46" s="2"/>
      <c r="H46" s="2"/>
      <c r="I46" s="2"/>
    </row>
    <row r="47" spans="1:9" ht="8.25" customHeight="1" x14ac:dyDescent="0.35">
      <c r="A47" s="60"/>
      <c r="B47" s="2"/>
      <c r="C47" s="41"/>
      <c r="D47" s="2"/>
      <c r="E47" s="41"/>
      <c r="F47" s="2"/>
      <c r="G47" s="2"/>
      <c r="H47" s="2"/>
      <c r="I47" s="2"/>
    </row>
    <row r="48" spans="1:9" ht="16.75" customHeight="1" x14ac:dyDescent="0.35">
      <c r="A48" s="2"/>
      <c r="B48" s="2"/>
      <c r="C48" s="2"/>
      <c r="D48" s="2"/>
      <c r="E48" s="2"/>
      <c r="F48" s="2"/>
      <c r="G48" s="2"/>
      <c r="H48" s="2"/>
      <c r="I48" s="2"/>
    </row>
  </sheetData>
  <mergeCells count="3">
    <mergeCell ref="A2:E2"/>
    <mergeCell ref="A3:E3"/>
    <mergeCell ref="A4:E4"/>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64"/>
  <sheetViews>
    <sheetView showGridLines="0" showRuler="0" topLeftCell="A9" zoomScale="90" zoomScaleNormal="90" workbookViewId="0">
      <selection activeCell="A32" sqref="A32"/>
    </sheetView>
  </sheetViews>
  <sheetFormatPr defaultColWidth="13.1796875" defaultRowHeight="15.5" x14ac:dyDescent="0.35"/>
  <cols>
    <col min="1" max="1" width="55.54296875" style="90" customWidth="1"/>
    <col min="2" max="2" width="15.54296875" style="90" customWidth="1"/>
    <col min="3" max="3" width="2.81640625" style="90" customWidth="1"/>
    <col min="4" max="4" width="15.54296875" style="90" customWidth="1"/>
    <col min="5" max="5" width="2.81640625" style="90" customWidth="1"/>
    <col min="6" max="6" width="15.54296875" style="90" customWidth="1"/>
    <col min="7" max="7" width="2.81640625" style="90" customWidth="1"/>
    <col min="8" max="8" width="15.54296875" style="90" customWidth="1"/>
    <col min="9" max="9" width="7.1796875" style="90" customWidth="1"/>
    <col min="10" max="12" width="10.81640625" style="90" customWidth="1"/>
    <col min="13" max="16384" width="13.1796875" style="90"/>
  </cols>
  <sheetData>
    <row r="1" spans="1:22" x14ac:dyDescent="0.35">
      <c r="A1" s="163"/>
      <c r="B1" s="163"/>
      <c r="C1" s="163"/>
      <c r="D1" s="163"/>
      <c r="E1" s="2"/>
      <c r="F1" s="2"/>
      <c r="G1" s="2"/>
      <c r="H1" s="2"/>
      <c r="I1" s="2"/>
      <c r="J1" s="2"/>
      <c r="K1" s="2"/>
      <c r="L1" s="2"/>
      <c r="M1" s="67"/>
      <c r="N1" s="67"/>
      <c r="O1" s="67"/>
      <c r="P1" s="67"/>
      <c r="Q1" s="67"/>
      <c r="R1" s="67"/>
      <c r="S1" s="67"/>
      <c r="T1" s="67"/>
      <c r="U1" s="67"/>
      <c r="V1" s="67"/>
    </row>
    <row r="2" spans="1:22" x14ac:dyDescent="0.35">
      <c r="A2" s="157" t="s">
        <v>60</v>
      </c>
      <c r="B2" s="157"/>
      <c r="C2" s="157"/>
      <c r="D2" s="157"/>
      <c r="E2" s="157"/>
      <c r="F2" s="157"/>
      <c r="G2" s="157"/>
      <c r="H2" s="157"/>
      <c r="I2" s="157"/>
      <c r="J2" s="2"/>
      <c r="K2" s="2"/>
      <c r="L2" s="2"/>
      <c r="M2" s="67"/>
      <c r="N2" s="67"/>
      <c r="O2" s="67"/>
      <c r="P2" s="67"/>
      <c r="Q2" s="67"/>
      <c r="R2" s="67"/>
      <c r="S2" s="67"/>
      <c r="T2" s="67"/>
      <c r="U2" s="67"/>
      <c r="V2" s="67"/>
    </row>
    <row r="3" spans="1:22" x14ac:dyDescent="0.35">
      <c r="A3" s="157" t="s">
        <v>103</v>
      </c>
      <c r="B3" s="157"/>
      <c r="C3" s="157"/>
      <c r="D3" s="157"/>
      <c r="E3" s="157"/>
      <c r="F3" s="157"/>
      <c r="G3" s="157"/>
      <c r="H3" s="157"/>
      <c r="I3" s="157"/>
      <c r="J3" s="2"/>
      <c r="K3" s="2"/>
      <c r="L3" s="2"/>
      <c r="M3" s="67"/>
      <c r="N3" s="67"/>
      <c r="O3" s="67"/>
      <c r="P3" s="67"/>
      <c r="Q3" s="67"/>
      <c r="R3" s="67"/>
      <c r="S3" s="67"/>
      <c r="T3" s="67"/>
      <c r="U3" s="67"/>
      <c r="V3" s="67"/>
    </row>
    <row r="4" spans="1:22" x14ac:dyDescent="0.35">
      <c r="A4" s="157" t="s">
        <v>104</v>
      </c>
      <c r="B4" s="157"/>
      <c r="C4" s="157"/>
      <c r="D4" s="157"/>
      <c r="E4" s="157"/>
      <c r="F4" s="157"/>
      <c r="G4" s="157"/>
      <c r="H4" s="157"/>
      <c r="I4" s="157"/>
      <c r="J4" s="2"/>
      <c r="K4" s="2"/>
      <c r="L4" s="2"/>
      <c r="M4" s="67"/>
      <c r="N4" s="67"/>
      <c r="O4" s="67"/>
      <c r="P4" s="67"/>
      <c r="Q4" s="67"/>
      <c r="R4" s="67"/>
      <c r="S4" s="67"/>
      <c r="T4" s="67"/>
      <c r="U4" s="67"/>
      <c r="V4" s="67"/>
    </row>
    <row r="5" spans="1:22" x14ac:dyDescent="0.35">
      <c r="A5" s="1"/>
      <c r="B5" s="2"/>
      <c r="C5" s="2"/>
      <c r="D5" s="2"/>
      <c r="E5" s="2"/>
      <c r="F5" s="2"/>
      <c r="G5" s="2"/>
      <c r="H5" s="2"/>
      <c r="I5" s="2"/>
      <c r="J5" s="2"/>
      <c r="K5" s="2"/>
      <c r="L5" s="2"/>
      <c r="M5" s="67"/>
      <c r="N5" s="67"/>
      <c r="O5" s="67"/>
      <c r="P5" s="67"/>
      <c r="Q5" s="67"/>
      <c r="R5" s="67"/>
      <c r="S5" s="67"/>
      <c r="T5" s="67"/>
      <c r="U5" s="67"/>
      <c r="V5" s="67"/>
    </row>
    <row r="6" spans="1:22" x14ac:dyDescent="0.35">
      <c r="A6" s="68"/>
      <c r="B6" s="164" t="s">
        <v>3</v>
      </c>
      <c r="C6" s="164"/>
      <c r="D6" s="164"/>
      <c r="E6" s="42"/>
      <c r="F6" s="164" t="s">
        <v>4</v>
      </c>
      <c r="G6" s="164"/>
      <c r="H6" s="164"/>
      <c r="I6" s="60"/>
      <c r="J6" s="60"/>
      <c r="K6" s="60"/>
      <c r="L6" s="60"/>
      <c r="M6" s="46"/>
      <c r="N6" s="46"/>
      <c r="O6" s="46"/>
      <c r="P6" s="46"/>
      <c r="Q6" s="46"/>
      <c r="R6" s="46"/>
      <c r="S6" s="46"/>
      <c r="T6" s="46"/>
      <c r="U6" s="46"/>
      <c r="V6" s="46"/>
    </row>
    <row r="7" spans="1:22" x14ac:dyDescent="0.35">
      <c r="A7" s="68"/>
      <c r="B7" s="165"/>
      <c r="C7" s="165"/>
      <c r="D7" s="165"/>
      <c r="E7" s="42"/>
      <c r="F7" s="165"/>
      <c r="G7" s="165"/>
      <c r="H7" s="165"/>
      <c r="I7" s="60"/>
      <c r="J7" s="60"/>
      <c r="K7" s="60"/>
      <c r="L7" s="60"/>
      <c r="M7" s="46"/>
      <c r="N7" s="46"/>
      <c r="O7" s="46"/>
      <c r="P7" s="46"/>
      <c r="Q7" s="46"/>
      <c r="R7" s="46"/>
      <c r="S7" s="46"/>
      <c r="T7" s="46"/>
      <c r="U7" s="46"/>
      <c r="V7" s="46"/>
    </row>
    <row r="8" spans="1:22" x14ac:dyDescent="0.35">
      <c r="A8" s="19"/>
      <c r="B8" s="20">
        <v>44286</v>
      </c>
      <c r="C8" s="21"/>
      <c r="D8" s="22" t="s">
        <v>0</v>
      </c>
      <c r="E8" s="19"/>
      <c r="F8" s="20">
        <v>44286</v>
      </c>
      <c r="G8" s="21"/>
      <c r="H8" s="22" t="s">
        <v>0</v>
      </c>
      <c r="I8" s="19"/>
      <c r="J8" s="19"/>
      <c r="K8" s="19"/>
      <c r="L8" s="19"/>
      <c r="M8" s="67"/>
      <c r="N8" s="67"/>
      <c r="O8" s="67"/>
      <c r="P8" s="67"/>
      <c r="Q8" s="67"/>
      <c r="R8" s="67"/>
      <c r="S8" s="67"/>
      <c r="T8" s="67"/>
      <c r="U8" s="67"/>
      <c r="V8" s="67"/>
    </row>
    <row r="9" spans="1:22" x14ac:dyDescent="0.35">
      <c r="A9" s="16" t="s">
        <v>9</v>
      </c>
      <c r="B9" s="47"/>
      <c r="C9" s="2"/>
      <c r="D9" s="47"/>
      <c r="E9" s="2"/>
      <c r="F9" s="47"/>
      <c r="G9" s="2"/>
      <c r="H9" s="47"/>
      <c r="I9" s="2"/>
      <c r="J9" s="2"/>
      <c r="K9" s="2"/>
      <c r="L9" s="2"/>
      <c r="M9" s="67"/>
      <c r="N9" s="67"/>
      <c r="O9" s="67"/>
      <c r="P9" s="67"/>
      <c r="Q9" s="67"/>
      <c r="R9" s="67"/>
      <c r="S9" s="67"/>
      <c r="T9" s="67"/>
      <c r="U9" s="67"/>
      <c r="V9" s="67"/>
    </row>
    <row r="10" spans="1:22" x14ac:dyDescent="0.35">
      <c r="A10" s="13" t="s">
        <v>34</v>
      </c>
      <c r="B10" s="123">
        <v>777145</v>
      </c>
      <c r="C10" s="124"/>
      <c r="D10" s="123">
        <v>454252</v>
      </c>
      <c r="E10" s="112"/>
      <c r="F10" s="123">
        <v>1481297</v>
      </c>
      <c r="G10" s="124"/>
      <c r="H10" s="123">
        <v>1224125</v>
      </c>
      <c r="I10" s="2"/>
      <c r="J10" s="2"/>
      <c r="K10" s="2"/>
      <c r="L10" s="2"/>
      <c r="M10" s="67"/>
      <c r="N10" s="67"/>
      <c r="O10" s="67"/>
      <c r="P10" s="67"/>
      <c r="Q10" s="67"/>
      <c r="R10" s="67"/>
      <c r="S10" s="67"/>
      <c r="T10" s="67"/>
      <c r="U10" s="67"/>
      <c r="V10" s="67"/>
    </row>
    <row r="11" spans="1:22" x14ac:dyDescent="0.35">
      <c r="A11" s="69" t="s">
        <v>35</v>
      </c>
      <c r="B11" s="110">
        <v>476090</v>
      </c>
      <c r="C11" s="124"/>
      <c r="D11" s="110">
        <v>280339</v>
      </c>
      <c r="E11" s="112"/>
      <c r="F11" s="110">
        <v>922418</v>
      </c>
      <c r="G11" s="124"/>
      <c r="H11" s="110">
        <v>611005</v>
      </c>
      <c r="I11" s="2"/>
      <c r="J11" s="2"/>
      <c r="K11" s="2"/>
      <c r="L11" s="2"/>
      <c r="M11" s="67"/>
      <c r="N11" s="67"/>
      <c r="O11" s="67"/>
      <c r="P11" s="67"/>
      <c r="Q11" s="67"/>
      <c r="R11" s="67"/>
      <c r="S11" s="67"/>
      <c r="T11" s="67"/>
      <c r="U11" s="67"/>
      <c r="V11" s="67"/>
    </row>
    <row r="12" spans="1:22" x14ac:dyDescent="0.35">
      <c r="A12" s="69" t="s">
        <v>36</v>
      </c>
      <c r="B12" s="110">
        <v>56745</v>
      </c>
      <c r="C12" s="124"/>
      <c r="D12" s="110">
        <v>33761</v>
      </c>
      <c r="E12" s="112"/>
      <c r="F12" s="110">
        <v>124705</v>
      </c>
      <c r="G12" s="124"/>
      <c r="H12" s="110">
        <v>59043</v>
      </c>
      <c r="I12" s="2"/>
      <c r="J12" s="2"/>
      <c r="K12" s="2"/>
      <c r="L12" s="2"/>
      <c r="M12" s="67"/>
      <c r="N12" s="67"/>
      <c r="O12" s="67"/>
      <c r="P12" s="67"/>
      <c r="Q12" s="67"/>
      <c r="R12" s="67"/>
      <c r="S12" s="67"/>
      <c r="T12" s="67"/>
      <c r="U12" s="67"/>
      <c r="V12" s="67"/>
    </row>
    <row r="13" spans="1:22" x14ac:dyDescent="0.35">
      <c r="A13" s="16" t="s">
        <v>19</v>
      </c>
      <c r="B13" s="134">
        <f>SUM(B10:B12)</f>
        <v>1309980</v>
      </c>
      <c r="C13" s="124"/>
      <c r="D13" s="134">
        <f>SUM(D10:D12)</f>
        <v>768352</v>
      </c>
      <c r="E13" s="112"/>
      <c r="F13" s="134">
        <f>SUM(F10:F12)</f>
        <v>2528420</v>
      </c>
      <c r="G13" s="124"/>
      <c r="H13" s="134">
        <f>SUM(H10:H12)</f>
        <v>1894173</v>
      </c>
      <c r="I13" s="2"/>
      <c r="J13" s="2"/>
      <c r="K13" s="2"/>
      <c r="L13" s="2"/>
      <c r="M13" s="67"/>
      <c r="N13" s="67"/>
      <c r="O13" s="67"/>
      <c r="P13" s="67"/>
      <c r="Q13" s="67"/>
      <c r="R13" s="67"/>
      <c r="S13" s="67"/>
      <c r="T13" s="67"/>
      <c r="U13" s="67"/>
      <c r="V13" s="67"/>
    </row>
    <row r="14" spans="1:22" x14ac:dyDescent="0.35">
      <c r="A14" s="16" t="s">
        <v>105</v>
      </c>
      <c r="B14" s="110"/>
      <c r="C14" s="124"/>
      <c r="D14" s="110"/>
      <c r="E14" s="112"/>
      <c r="F14" s="110"/>
      <c r="G14" s="124"/>
      <c r="H14" s="110"/>
      <c r="I14" s="2"/>
      <c r="J14" s="2"/>
      <c r="K14" s="2"/>
      <c r="L14" s="2"/>
      <c r="M14" s="67"/>
      <c r="N14" s="67"/>
      <c r="O14" s="67"/>
      <c r="P14" s="67"/>
      <c r="Q14" s="67"/>
      <c r="R14" s="67"/>
      <c r="S14" s="67"/>
      <c r="T14" s="67"/>
      <c r="U14" s="67"/>
      <c r="V14" s="67"/>
    </row>
    <row r="15" spans="1:22" x14ac:dyDescent="0.35">
      <c r="A15" s="69" t="s">
        <v>106</v>
      </c>
      <c r="B15" s="110">
        <v>707522</v>
      </c>
      <c r="C15" s="124"/>
      <c r="D15" s="110">
        <v>434900</v>
      </c>
      <c r="E15" s="112"/>
      <c r="F15" s="110">
        <v>1352125</v>
      </c>
      <c r="G15" s="124"/>
      <c r="H15" s="110">
        <v>1170659</v>
      </c>
      <c r="I15" s="2"/>
      <c r="J15" s="2"/>
      <c r="K15" s="2"/>
      <c r="L15" s="2"/>
      <c r="M15" s="67"/>
      <c r="N15" s="67"/>
      <c r="O15" s="67"/>
      <c r="P15" s="67"/>
      <c r="Q15" s="67"/>
      <c r="R15" s="67"/>
      <c r="S15" s="67"/>
      <c r="T15" s="67"/>
      <c r="U15" s="67"/>
      <c r="V15" s="67"/>
    </row>
    <row r="16" spans="1:22" x14ac:dyDescent="0.35">
      <c r="A16" s="69" t="s">
        <v>35</v>
      </c>
      <c r="B16" s="110">
        <v>43444</v>
      </c>
      <c r="C16" s="124"/>
      <c r="D16" s="110">
        <v>45354</v>
      </c>
      <c r="E16" s="112"/>
      <c r="F16" s="110">
        <v>90481</v>
      </c>
      <c r="G16" s="124"/>
      <c r="H16" s="110">
        <v>95407</v>
      </c>
      <c r="I16" s="2"/>
      <c r="J16" s="2"/>
      <c r="K16" s="2"/>
      <c r="L16" s="2"/>
      <c r="M16" s="67"/>
      <c r="N16" s="67"/>
      <c r="O16" s="67"/>
      <c r="P16" s="67"/>
      <c r="Q16" s="67"/>
      <c r="R16" s="67"/>
      <c r="S16" s="67"/>
      <c r="T16" s="67"/>
      <c r="U16" s="67"/>
      <c r="V16" s="67"/>
    </row>
    <row r="17" spans="1:22" x14ac:dyDescent="0.35">
      <c r="A17" s="69" t="s">
        <v>36</v>
      </c>
      <c r="B17" s="110">
        <v>20619</v>
      </c>
      <c r="C17" s="125"/>
      <c r="D17" s="110">
        <v>7229</v>
      </c>
      <c r="E17" s="112"/>
      <c r="F17" s="110">
        <v>40299</v>
      </c>
      <c r="G17" s="125"/>
      <c r="H17" s="110">
        <v>13815</v>
      </c>
      <c r="I17" s="2"/>
      <c r="J17" s="2"/>
      <c r="K17" s="2"/>
      <c r="L17" s="2"/>
      <c r="M17" s="67"/>
      <c r="N17" s="67"/>
      <c r="O17" s="67"/>
      <c r="P17" s="67"/>
      <c r="Q17" s="67"/>
      <c r="R17" s="67"/>
      <c r="S17" s="67"/>
      <c r="T17" s="67"/>
      <c r="U17" s="67"/>
      <c r="V17" s="67"/>
    </row>
    <row r="18" spans="1:22" x14ac:dyDescent="0.35">
      <c r="A18" s="16" t="s">
        <v>107</v>
      </c>
      <c r="B18" s="134">
        <f>SUM(B15:B17)</f>
        <v>771585</v>
      </c>
      <c r="C18" s="125"/>
      <c r="D18" s="134">
        <f>SUM(D15:D17)</f>
        <v>487483</v>
      </c>
      <c r="E18" s="112"/>
      <c r="F18" s="134">
        <f>SUM(F15:F17)</f>
        <v>1482905</v>
      </c>
      <c r="G18" s="125"/>
      <c r="H18" s="134">
        <f>SUM(H15:H17)</f>
        <v>1279881</v>
      </c>
      <c r="I18" s="2"/>
      <c r="J18" s="2"/>
      <c r="K18" s="2"/>
      <c r="L18" s="2"/>
      <c r="M18" s="67"/>
      <c r="N18" s="67"/>
      <c r="O18" s="67"/>
      <c r="P18" s="67"/>
      <c r="Q18" s="67"/>
      <c r="R18" s="67"/>
      <c r="S18" s="67"/>
      <c r="T18" s="67"/>
      <c r="U18" s="67"/>
      <c r="V18" s="67"/>
    </row>
    <row r="19" spans="1:22" x14ac:dyDescent="0.35">
      <c r="A19" s="16" t="s">
        <v>21</v>
      </c>
      <c r="B19" s="134">
        <v>538395</v>
      </c>
      <c r="C19" s="125"/>
      <c r="D19" s="134">
        <v>280869</v>
      </c>
      <c r="E19" s="112"/>
      <c r="F19" s="134">
        <v>1045515</v>
      </c>
      <c r="G19" s="125"/>
      <c r="H19" s="134">
        <v>614292</v>
      </c>
      <c r="I19" s="2"/>
      <c r="J19" s="2"/>
      <c r="K19" s="2"/>
      <c r="L19" s="2"/>
      <c r="M19" s="67"/>
      <c r="N19" s="67"/>
      <c r="O19" s="67"/>
      <c r="P19" s="67"/>
      <c r="Q19" s="67"/>
      <c r="R19" s="67"/>
      <c r="S19" s="67"/>
      <c r="T19" s="67"/>
      <c r="U19" s="67"/>
      <c r="V19" s="67"/>
    </row>
    <row r="20" spans="1:22" x14ac:dyDescent="0.35">
      <c r="A20" s="16" t="s">
        <v>108</v>
      </c>
      <c r="B20" s="110"/>
      <c r="C20" s="125"/>
      <c r="D20" s="110"/>
      <c r="E20" s="112"/>
      <c r="F20" s="110"/>
      <c r="G20" s="125"/>
      <c r="H20" s="110"/>
      <c r="I20" s="2"/>
      <c r="J20" s="2"/>
      <c r="K20" s="2"/>
      <c r="L20" s="2"/>
      <c r="M20" s="67"/>
      <c r="N20" s="67"/>
      <c r="O20" s="67"/>
      <c r="P20" s="67"/>
      <c r="Q20" s="67"/>
      <c r="R20" s="67"/>
      <c r="S20" s="67"/>
      <c r="T20" s="67"/>
      <c r="U20" s="67"/>
      <c r="V20" s="67"/>
    </row>
    <row r="21" spans="1:22" x14ac:dyDescent="0.35">
      <c r="A21" s="53" t="s">
        <v>109</v>
      </c>
      <c r="B21" s="110">
        <v>229434</v>
      </c>
      <c r="C21" s="125"/>
      <c r="D21" s="110">
        <v>160667</v>
      </c>
      <c r="E21" s="112"/>
      <c r="F21" s="110">
        <v>427389</v>
      </c>
      <c r="G21" s="125"/>
      <c r="H21" s="110">
        <v>369111</v>
      </c>
      <c r="I21" s="2"/>
      <c r="J21" s="2"/>
      <c r="K21" s="2"/>
      <c r="L21" s="2"/>
      <c r="M21" s="67"/>
      <c r="N21" s="67"/>
      <c r="O21" s="67"/>
      <c r="P21" s="67"/>
      <c r="Q21" s="67"/>
      <c r="R21" s="67"/>
      <c r="S21" s="67"/>
      <c r="T21" s="67"/>
      <c r="U21" s="67"/>
      <c r="V21" s="67"/>
    </row>
    <row r="22" spans="1:22" x14ac:dyDescent="0.35">
      <c r="A22" s="69" t="s">
        <v>110</v>
      </c>
      <c r="B22" s="110">
        <v>128463</v>
      </c>
      <c r="C22" s="125"/>
      <c r="D22" s="110">
        <v>97507</v>
      </c>
      <c r="E22" s="112"/>
      <c r="F22" s="110">
        <v>248764</v>
      </c>
      <c r="G22" s="125"/>
      <c r="H22" s="110">
        <v>197988</v>
      </c>
      <c r="I22" s="2"/>
      <c r="J22" s="2"/>
      <c r="K22" s="2"/>
      <c r="L22" s="2"/>
      <c r="M22" s="67"/>
      <c r="N22" s="67"/>
      <c r="O22" s="67"/>
      <c r="P22" s="67"/>
      <c r="Q22" s="67"/>
      <c r="R22" s="67"/>
      <c r="S22" s="67"/>
      <c r="T22" s="67"/>
      <c r="U22" s="67"/>
      <c r="V22" s="67"/>
    </row>
    <row r="23" spans="1:22" x14ac:dyDescent="0.35">
      <c r="A23" s="69" t="s">
        <v>111</v>
      </c>
      <c r="B23" s="110">
        <v>115102</v>
      </c>
      <c r="C23" s="125"/>
      <c r="D23" s="110">
        <v>85380</v>
      </c>
      <c r="E23" s="112"/>
      <c r="F23" s="110">
        <v>215556</v>
      </c>
      <c r="G23" s="125"/>
      <c r="H23" s="110">
        <v>177580</v>
      </c>
      <c r="I23" s="2"/>
      <c r="J23" s="2"/>
      <c r="K23" s="2"/>
      <c r="L23" s="2"/>
      <c r="M23" s="67"/>
      <c r="N23" s="67"/>
      <c r="O23" s="67"/>
      <c r="P23" s="67"/>
      <c r="Q23" s="67"/>
      <c r="R23" s="67"/>
      <c r="S23" s="67"/>
      <c r="T23" s="67"/>
      <c r="U23" s="67"/>
      <c r="V23" s="67"/>
    </row>
    <row r="24" spans="1:22" x14ac:dyDescent="0.35">
      <c r="A24" s="69" t="s">
        <v>57</v>
      </c>
      <c r="B24" s="110">
        <v>0</v>
      </c>
      <c r="C24" s="125"/>
      <c r="D24" s="110">
        <v>0</v>
      </c>
      <c r="E24" s="112"/>
      <c r="F24" s="110">
        <v>0</v>
      </c>
      <c r="G24" s="125"/>
      <c r="H24" s="110">
        <v>76800</v>
      </c>
      <c r="I24" s="2"/>
      <c r="J24" s="2"/>
      <c r="K24" s="2"/>
      <c r="L24" s="2"/>
      <c r="M24" s="67"/>
      <c r="N24" s="67"/>
      <c r="O24" s="67"/>
      <c r="P24" s="67"/>
      <c r="Q24" s="67"/>
      <c r="R24" s="67"/>
      <c r="S24" s="67"/>
      <c r="T24" s="67"/>
      <c r="U24" s="67"/>
      <c r="V24" s="67"/>
    </row>
    <row r="25" spans="1:22" x14ac:dyDescent="0.35">
      <c r="A25" s="69" t="s">
        <v>46</v>
      </c>
      <c r="B25" s="110">
        <v>3671</v>
      </c>
      <c r="C25" s="125"/>
      <c r="D25" s="110">
        <v>0</v>
      </c>
      <c r="E25" s="112"/>
      <c r="F25" s="110">
        <v>4488</v>
      </c>
      <c r="G25" s="125"/>
      <c r="H25" s="110">
        <v>0</v>
      </c>
      <c r="I25" s="2"/>
      <c r="J25" s="2"/>
      <c r="K25" s="2"/>
      <c r="L25" s="2"/>
      <c r="M25" s="67"/>
      <c r="N25" s="67"/>
      <c r="O25" s="67"/>
      <c r="P25" s="67"/>
      <c r="Q25" s="67"/>
      <c r="R25" s="67"/>
      <c r="S25" s="67"/>
      <c r="T25" s="67"/>
      <c r="U25" s="67"/>
      <c r="V25" s="67"/>
    </row>
    <row r="26" spans="1:22" x14ac:dyDescent="0.35">
      <c r="A26" s="16" t="s">
        <v>112</v>
      </c>
      <c r="B26" s="134">
        <f>SUM(B21:B25)</f>
        <v>476670</v>
      </c>
      <c r="C26" s="125"/>
      <c r="D26" s="134">
        <f>SUM(D21:D25)</f>
        <v>343554</v>
      </c>
      <c r="E26" s="112"/>
      <c r="F26" s="134">
        <f>SUM(F21:F25)</f>
        <v>896197</v>
      </c>
      <c r="G26" s="125"/>
      <c r="H26" s="134">
        <f>SUM(H21:H25)</f>
        <v>821479</v>
      </c>
      <c r="I26" s="2"/>
      <c r="J26" s="2"/>
      <c r="K26" s="2"/>
      <c r="L26" s="2"/>
      <c r="M26" s="67"/>
      <c r="N26" s="67"/>
      <c r="O26" s="67"/>
      <c r="P26" s="67"/>
      <c r="Q26" s="67"/>
      <c r="R26" s="67"/>
      <c r="S26" s="67"/>
      <c r="T26" s="67"/>
      <c r="U26" s="67"/>
      <c r="V26" s="67"/>
    </row>
    <row r="27" spans="1:22" x14ac:dyDescent="0.35">
      <c r="A27" s="16" t="s">
        <v>113</v>
      </c>
      <c r="B27" s="110">
        <f>B19-B26</f>
        <v>61725</v>
      </c>
      <c r="C27" s="125"/>
      <c r="D27" s="110">
        <f>D19-D26</f>
        <v>-62685</v>
      </c>
      <c r="E27" s="112"/>
      <c r="F27" s="110">
        <f>F19-F26</f>
        <v>149318</v>
      </c>
      <c r="G27" s="125"/>
      <c r="H27" s="110">
        <f>H19-H26</f>
        <v>-207187</v>
      </c>
      <c r="I27" s="2"/>
      <c r="J27" s="2"/>
      <c r="K27" s="2"/>
      <c r="L27" s="2"/>
      <c r="M27" s="67"/>
      <c r="N27" s="67"/>
      <c r="O27" s="67"/>
      <c r="P27" s="67"/>
      <c r="Q27" s="67"/>
      <c r="R27" s="67"/>
      <c r="S27" s="67"/>
      <c r="T27" s="67"/>
      <c r="U27" s="67"/>
      <c r="V27" s="67"/>
    </row>
    <row r="28" spans="1:22" x14ac:dyDescent="0.35">
      <c r="A28" s="4" t="s">
        <v>114</v>
      </c>
      <c r="B28" s="110">
        <v>-931</v>
      </c>
      <c r="C28" s="125"/>
      <c r="D28" s="110">
        <v>6391</v>
      </c>
      <c r="E28" s="112"/>
      <c r="F28" s="110">
        <v>-2334</v>
      </c>
      <c r="G28" s="125"/>
      <c r="H28" s="110">
        <v>6391</v>
      </c>
      <c r="I28" s="2"/>
      <c r="J28" s="2"/>
      <c r="K28" s="2"/>
      <c r="L28" s="2"/>
      <c r="M28" s="67"/>
      <c r="N28" s="67"/>
      <c r="O28" s="67"/>
      <c r="P28" s="67"/>
      <c r="Q28" s="67"/>
      <c r="R28" s="67"/>
      <c r="S28" s="67"/>
      <c r="T28" s="67"/>
      <c r="U28" s="67"/>
      <c r="V28" s="67"/>
    </row>
    <row r="29" spans="1:22" x14ac:dyDescent="0.35">
      <c r="A29" s="16" t="s">
        <v>43</v>
      </c>
      <c r="B29" s="110">
        <v>1587</v>
      </c>
      <c r="C29" s="125"/>
      <c r="D29" s="110">
        <v>10115</v>
      </c>
      <c r="E29" s="112"/>
      <c r="F29" s="110">
        <v>4026</v>
      </c>
      <c r="G29" s="125"/>
      <c r="H29" s="110">
        <v>19708</v>
      </c>
      <c r="I29" s="2"/>
      <c r="J29" s="2"/>
      <c r="K29" s="2"/>
      <c r="L29" s="2"/>
      <c r="M29" s="67"/>
      <c r="N29" s="67"/>
      <c r="O29" s="67"/>
      <c r="P29" s="67"/>
      <c r="Q29" s="67"/>
      <c r="R29" s="67"/>
      <c r="S29" s="67"/>
      <c r="T29" s="67"/>
      <c r="U29" s="67"/>
      <c r="V29" s="67"/>
    </row>
    <row r="30" spans="1:22" x14ac:dyDescent="0.35">
      <c r="A30" s="16" t="s">
        <v>48</v>
      </c>
      <c r="B30" s="110">
        <v>-39430</v>
      </c>
      <c r="C30" s="125"/>
      <c r="D30" s="110">
        <v>-37590</v>
      </c>
      <c r="E30" s="112"/>
      <c r="F30" s="110">
        <v>-78985</v>
      </c>
      <c r="G30" s="125"/>
      <c r="H30" s="110">
        <v>-75182</v>
      </c>
      <c r="I30" s="2"/>
      <c r="J30" s="2"/>
      <c r="K30" s="2"/>
      <c r="L30" s="2"/>
      <c r="M30" s="67"/>
      <c r="N30" s="67"/>
      <c r="O30" s="67"/>
      <c r="P30" s="67"/>
      <c r="Q30" s="67"/>
      <c r="R30" s="67"/>
      <c r="S30" s="67"/>
      <c r="T30" s="67"/>
      <c r="U30" s="67"/>
      <c r="V30" s="67"/>
    </row>
    <row r="31" spans="1:22" x14ac:dyDescent="0.35">
      <c r="A31" s="67" t="s">
        <v>42</v>
      </c>
      <c r="B31" s="120">
        <f>SUM(B27:B30)</f>
        <v>22951</v>
      </c>
      <c r="C31" s="125"/>
      <c r="D31" s="120">
        <f>SUM(D27:D30)</f>
        <v>-83769</v>
      </c>
      <c r="E31" s="112"/>
      <c r="F31" s="120">
        <f>SUM(F27:F30)</f>
        <v>72025</v>
      </c>
      <c r="G31" s="125"/>
      <c r="H31" s="120">
        <f>SUM(H27:H30)</f>
        <v>-256270</v>
      </c>
      <c r="I31" s="2"/>
      <c r="J31" s="2"/>
      <c r="K31" s="2"/>
      <c r="L31" s="2"/>
      <c r="M31" s="67"/>
      <c r="N31" s="67"/>
      <c r="O31" s="67"/>
      <c r="P31" s="67"/>
      <c r="Q31" s="67"/>
      <c r="R31" s="67"/>
      <c r="S31" s="67"/>
      <c r="T31" s="67"/>
      <c r="U31" s="67"/>
      <c r="V31" s="67"/>
    </row>
    <row r="32" spans="1:22" x14ac:dyDescent="0.35">
      <c r="A32" s="67" t="s">
        <v>250</v>
      </c>
      <c r="B32" s="110">
        <v>-13310</v>
      </c>
      <c r="C32" s="125"/>
      <c r="D32" s="110">
        <v>-679</v>
      </c>
      <c r="E32" s="112"/>
      <c r="F32" s="110">
        <v>-10420</v>
      </c>
      <c r="G32" s="125"/>
      <c r="H32" s="110">
        <v>8549</v>
      </c>
      <c r="I32" s="2"/>
      <c r="J32" s="2"/>
      <c r="K32" s="2"/>
      <c r="L32" s="2"/>
      <c r="M32" s="67"/>
      <c r="N32" s="67"/>
      <c r="O32" s="67"/>
      <c r="P32" s="67"/>
      <c r="Q32" s="67"/>
      <c r="R32" s="67"/>
      <c r="S32" s="67"/>
      <c r="T32" s="67"/>
      <c r="U32" s="67"/>
      <c r="V32" s="67"/>
    </row>
    <row r="33" spans="1:22" ht="16" thickBot="1" x14ac:dyDescent="0.4">
      <c r="A33" s="67" t="s">
        <v>27</v>
      </c>
      <c r="B33" s="126">
        <f>SUM(B31:B32)</f>
        <v>9641</v>
      </c>
      <c r="C33" s="125"/>
      <c r="D33" s="126">
        <f>SUM(D31:D32)</f>
        <v>-84448</v>
      </c>
      <c r="E33" s="112"/>
      <c r="F33" s="126">
        <f>SUM(F31:F32)</f>
        <v>61605</v>
      </c>
      <c r="G33" s="125"/>
      <c r="H33" s="126">
        <f>SUM(H31:H32)</f>
        <v>-247721</v>
      </c>
      <c r="I33" s="2"/>
      <c r="J33" s="2"/>
      <c r="K33" s="2"/>
      <c r="L33" s="2"/>
      <c r="M33" s="67"/>
      <c r="N33" s="67"/>
      <c r="O33" s="67"/>
      <c r="P33" s="67"/>
      <c r="Q33" s="67"/>
      <c r="R33" s="67"/>
      <c r="S33" s="67"/>
      <c r="T33" s="67"/>
      <c r="U33" s="67"/>
      <c r="V33" s="67"/>
    </row>
    <row r="34" spans="1:22" ht="16" thickTop="1" x14ac:dyDescent="0.35">
      <c r="A34" s="16" t="s">
        <v>115</v>
      </c>
      <c r="B34" s="127"/>
      <c r="C34" s="128"/>
      <c r="D34" s="127"/>
      <c r="E34" s="112"/>
      <c r="F34" s="127"/>
      <c r="G34" s="128"/>
      <c r="H34" s="127"/>
      <c r="I34" s="2"/>
      <c r="J34" s="2"/>
      <c r="K34" s="2"/>
      <c r="L34" s="2"/>
      <c r="M34" s="67"/>
      <c r="N34" s="67"/>
      <c r="O34" s="67"/>
      <c r="P34" s="67"/>
      <c r="Q34" s="67"/>
      <c r="R34" s="67"/>
      <c r="S34" s="67"/>
      <c r="T34" s="67"/>
      <c r="U34" s="67"/>
      <c r="V34" s="67"/>
    </row>
    <row r="35" spans="1:22" x14ac:dyDescent="0.35">
      <c r="A35" s="69" t="s">
        <v>116</v>
      </c>
      <c r="B35" s="129">
        <v>0.04</v>
      </c>
      <c r="C35" s="125"/>
      <c r="D35" s="129">
        <v>-0.38</v>
      </c>
      <c r="E35" s="112"/>
      <c r="F35" s="129">
        <v>0.25</v>
      </c>
      <c r="G35" s="125"/>
      <c r="H35" s="129">
        <v>-1.1499999999999999</v>
      </c>
      <c r="I35" s="2"/>
      <c r="J35" s="2"/>
      <c r="K35" s="2"/>
      <c r="L35" s="2"/>
      <c r="M35" s="67"/>
      <c r="N35" s="67"/>
      <c r="O35" s="67"/>
      <c r="P35" s="67"/>
      <c r="Q35" s="67"/>
      <c r="R35" s="67"/>
      <c r="S35" s="67"/>
      <c r="T35" s="67"/>
      <c r="U35" s="67"/>
      <c r="V35" s="67"/>
    </row>
    <row r="36" spans="1:22" x14ac:dyDescent="0.35">
      <c r="A36" s="69" t="s">
        <v>117</v>
      </c>
      <c r="B36" s="129">
        <v>0.04</v>
      </c>
      <c r="C36" s="125"/>
      <c r="D36" s="129">
        <v>-0.38</v>
      </c>
      <c r="E36" s="112"/>
      <c r="F36" s="129">
        <v>0.24</v>
      </c>
      <c r="G36" s="125"/>
      <c r="H36" s="129">
        <v>-1.1499999999999999</v>
      </c>
      <c r="I36" s="2"/>
      <c r="J36" s="2"/>
      <c r="K36" s="2"/>
      <c r="L36" s="2"/>
      <c r="M36" s="67"/>
      <c r="N36" s="67"/>
      <c r="O36" s="67"/>
      <c r="P36" s="67"/>
      <c r="Q36" s="67"/>
      <c r="R36" s="67"/>
      <c r="S36" s="67"/>
      <c r="T36" s="67"/>
      <c r="U36" s="67"/>
      <c r="V36" s="67"/>
    </row>
    <row r="37" spans="1:22" x14ac:dyDescent="0.35">
      <c r="A37" s="16" t="s">
        <v>118</v>
      </c>
      <c r="B37" s="128"/>
      <c r="C37" s="128"/>
      <c r="D37" s="128"/>
      <c r="E37" s="112"/>
      <c r="F37" s="128"/>
      <c r="G37" s="128"/>
      <c r="H37" s="128"/>
      <c r="I37" s="2"/>
      <c r="J37" s="2"/>
      <c r="K37" s="2"/>
      <c r="L37" s="2"/>
      <c r="M37" s="67"/>
      <c r="N37" s="67"/>
      <c r="O37" s="67"/>
      <c r="P37" s="67"/>
      <c r="Q37" s="67"/>
      <c r="R37" s="67"/>
      <c r="S37" s="67"/>
      <c r="T37" s="67"/>
      <c r="U37" s="67"/>
      <c r="V37" s="67"/>
    </row>
    <row r="38" spans="1:22" x14ac:dyDescent="0.35">
      <c r="A38" s="69" t="s">
        <v>116</v>
      </c>
      <c r="B38" s="110">
        <v>248152</v>
      </c>
      <c r="C38" s="125"/>
      <c r="D38" s="110">
        <v>219467</v>
      </c>
      <c r="E38" s="112"/>
      <c r="F38" s="110">
        <v>245763</v>
      </c>
      <c r="G38" s="125"/>
      <c r="H38" s="110">
        <v>215070</v>
      </c>
      <c r="I38" s="2"/>
      <c r="J38" s="2"/>
      <c r="K38" s="2"/>
      <c r="L38" s="2"/>
      <c r="M38" s="67"/>
      <c r="N38" s="67"/>
      <c r="O38" s="67"/>
      <c r="P38" s="67"/>
      <c r="Q38" s="67"/>
      <c r="R38" s="67"/>
      <c r="S38" s="67"/>
      <c r="T38" s="67"/>
      <c r="U38" s="67"/>
      <c r="V38" s="67"/>
    </row>
    <row r="39" spans="1:22" x14ac:dyDescent="0.35">
      <c r="A39" s="69" t="s">
        <v>117</v>
      </c>
      <c r="B39" s="110">
        <v>261496</v>
      </c>
      <c r="C39" s="125"/>
      <c r="D39" s="110">
        <v>219467</v>
      </c>
      <c r="E39" s="112"/>
      <c r="F39" s="110">
        <v>260484</v>
      </c>
      <c r="G39" s="125"/>
      <c r="H39" s="110">
        <v>215070</v>
      </c>
      <c r="I39" s="2"/>
      <c r="J39" s="2"/>
      <c r="K39" s="2"/>
      <c r="L39" s="2"/>
      <c r="M39" s="67"/>
      <c r="N39" s="67"/>
      <c r="O39" s="67"/>
      <c r="P39" s="67"/>
      <c r="Q39" s="67"/>
      <c r="R39" s="67"/>
      <c r="S39" s="67"/>
      <c r="T39" s="67"/>
      <c r="U39" s="67"/>
      <c r="V39" s="67"/>
    </row>
    <row r="40" spans="1:22" x14ac:dyDescent="0.35">
      <c r="A40" s="16" t="s">
        <v>119</v>
      </c>
      <c r="B40" s="125"/>
      <c r="C40" s="125"/>
      <c r="D40" s="125"/>
      <c r="E40" s="112"/>
      <c r="F40" s="125"/>
      <c r="G40" s="125"/>
      <c r="H40" s="125"/>
      <c r="I40" s="2"/>
      <c r="J40" s="2"/>
      <c r="K40" s="2"/>
      <c r="L40" s="2"/>
      <c r="M40" s="67"/>
      <c r="N40" s="67"/>
      <c r="O40" s="67"/>
      <c r="P40" s="67"/>
      <c r="Q40" s="67"/>
      <c r="R40" s="67"/>
      <c r="S40" s="67"/>
      <c r="T40" s="67"/>
      <c r="U40" s="67"/>
      <c r="V40" s="67"/>
    </row>
    <row r="41" spans="1:22" x14ac:dyDescent="0.35">
      <c r="A41" s="69" t="s">
        <v>120</v>
      </c>
      <c r="B41" s="123">
        <v>2972</v>
      </c>
      <c r="C41" s="125"/>
      <c r="D41" s="123">
        <v>1364</v>
      </c>
      <c r="E41" s="112"/>
      <c r="F41" s="123">
        <v>5660</v>
      </c>
      <c r="G41" s="125"/>
      <c r="H41" s="123">
        <v>2766</v>
      </c>
      <c r="I41" s="2"/>
      <c r="J41" s="2"/>
      <c r="K41" s="2"/>
      <c r="L41" s="2"/>
      <c r="M41" s="67"/>
      <c r="N41" s="67"/>
      <c r="O41" s="67"/>
      <c r="P41" s="67"/>
      <c r="Q41" s="67"/>
      <c r="R41" s="67"/>
      <c r="S41" s="67"/>
      <c r="T41" s="67"/>
      <c r="U41" s="67"/>
      <c r="V41" s="67"/>
    </row>
    <row r="42" spans="1:22" x14ac:dyDescent="0.35">
      <c r="A42" s="69" t="s">
        <v>121</v>
      </c>
      <c r="B42" s="110">
        <v>13350</v>
      </c>
      <c r="C42" s="125"/>
      <c r="D42" s="110">
        <v>9116</v>
      </c>
      <c r="E42" s="112"/>
      <c r="F42" s="110">
        <v>23237</v>
      </c>
      <c r="G42" s="125"/>
      <c r="H42" s="110">
        <v>16109</v>
      </c>
      <c r="I42" s="2"/>
      <c r="J42" s="2"/>
      <c r="K42" s="2"/>
      <c r="L42" s="2"/>
      <c r="M42" s="67"/>
      <c r="N42" s="67"/>
      <c r="O42" s="67"/>
      <c r="P42" s="67"/>
      <c r="Q42" s="67"/>
      <c r="R42" s="67"/>
      <c r="S42" s="67"/>
      <c r="T42" s="67"/>
      <c r="U42" s="67"/>
      <c r="V42" s="67"/>
    </row>
    <row r="43" spans="1:22" x14ac:dyDescent="0.35">
      <c r="A43" s="69" t="s">
        <v>122</v>
      </c>
      <c r="B43" s="110">
        <v>34951</v>
      </c>
      <c r="C43" s="125"/>
      <c r="D43" s="110">
        <v>21421</v>
      </c>
      <c r="E43" s="112"/>
      <c r="F43" s="110">
        <v>61042</v>
      </c>
      <c r="G43" s="125"/>
      <c r="H43" s="110">
        <v>40109</v>
      </c>
      <c r="I43" s="2"/>
      <c r="J43" s="2"/>
      <c r="K43" s="2"/>
      <c r="L43" s="2"/>
      <c r="M43" s="67"/>
      <c r="N43" s="67"/>
      <c r="O43" s="67"/>
      <c r="P43" s="67"/>
      <c r="Q43" s="67"/>
      <c r="R43" s="67"/>
      <c r="S43" s="67"/>
      <c r="T43" s="67"/>
      <c r="U43" s="67"/>
      <c r="V43" s="67"/>
    </row>
    <row r="44" spans="1:22" x14ac:dyDescent="0.35">
      <c r="A44" s="69" t="s">
        <v>123</v>
      </c>
      <c r="B44" s="110">
        <v>37122</v>
      </c>
      <c r="C44" s="125"/>
      <c r="D44" s="110">
        <v>20450</v>
      </c>
      <c r="E44" s="112"/>
      <c r="F44" s="110">
        <v>62129</v>
      </c>
      <c r="G44" s="125"/>
      <c r="H44" s="110">
        <v>37162</v>
      </c>
      <c r="I44" s="2"/>
      <c r="J44" s="2"/>
      <c r="K44" s="2"/>
      <c r="L44" s="2"/>
      <c r="M44" s="67"/>
      <c r="N44" s="67"/>
      <c r="O44" s="67"/>
      <c r="P44" s="67"/>
      <c r="Q44" s="67"/>
      <c r="R44" s="67"/>
      <c r="S44" s="67"/>
      <c r="T44" s="67"/>
      <c r="U44" s="67"/>
      <c r="V44" s="67"/>
    </row>
    <row r="45" spans="1:22" ht="16" thickBot="1" x14ac:dyDescent="0.4">
      <c r="A45" s="70" t="s">
        <v>124</v>
      </c>
      <c r="B45" s="126">
        <f>SUM(B41:B44)</f>
        <v>88395</v>
      </c>
      <c r="C45" s="125"/>
      <c r="D45" s="126">
        <f>SUM(D41:D44)</f>
        <v>52351</v>
      </c>
      <c r="E45" s="112"/>
      <c r="F45" s="126">
        <f>SUM(F41:F44)</f>
        <v>152068</v>
      </c>
      <c r="G45" s="125"/>
      <c r="H45" s="126">
        <f>SUM(H41:H44)</f>
        <v>96146</v>
      </c>
      <c r="I45" s="2"/>
      <c r="J45" s="2"/>
      <c r="K45" s="2"/>
      <c r="L45" s="2"/>
      <c r="M45" s="67"/>
      <c r="N45" s="67"/>
      <c r="O45" s="67"/>
      <c r="P45" s="67"/>
      <c r="Q45" s="67"/>
      <c r="R45" s="67"/>
      <c r="S45" s="67"/>
      <c r="T45" s="67"/>
      <c r="U45" s="67"/>
      <c r="V45" s="67"/>
    </row>
    <row r="46" spans="1:22" ht="16" thickTop="1" x14ac:dyDescent="0.35">
      <c r="A46" s="71" t="s">
        <v>20</v>
      </c>
      <c r="B46" s="130"/>
      <c r="C46" s="125"/>
      <c r="D46" s="130"/>
      <c r="E46" s="112"/>
      <c r="F46" s="130"/>
      <c r="G46" s="125"/>
      <c r="H46" s="130"/>
      <c r="I46" s="2"/>
      <c r="J46" s="2"/>
      <c r="K46" s="2"/>
      <c r="L46" s="2"/>
      <c r="M46" s="67"/>
      <c r="N46" s="67"/>
      <c r="O46" s="67"/>
      <c r="P46" s="67"/>
      <c r="Q46" s="67"/>
      <c r="R46" s="67"/>
      <c r="S46" s="67"/>
      <c r="T46" s="67"/>
      <c r="U46" s="67"/>
      <c r="V46" s="67"/>
    </row>
    <row r="47" spans="1:22" x14ac:dyDescent="0.35">
      <c r="A47" s="4" t="s">
        <v>22</v>
      </c>
      <c r="B47" s="125"/>
      <c r="C47" s="125"/>
      <c r="D47" s="125"/>
      <c r="E47" s="112"/>
      <c r="F47" s="125"/>
      <c r="G47" s="125"/>
      <c r="H47" s="125"/>
      <c r="I47" s="2"/>
      <c r="J47" s="2"/>
      <c r="K47" s="2"/>
      <c r="L47" s="2"/>
      <c r="M47" s="67"/>
      <c r="N47" s="67"/>
      <c r="O47" s="67"/>
      <c r="P47" s="67"/>
      <c r="Q47" s="67"/>
      <c r="R47" s="67"/>
      <c r="S47" s="67"/>
      <c r="T47" s="67"/>
      <c r="U47" s="67"/>
      <c r="V47" s="67"/>
    </row>
    <row r="48" spans="1:22" x14ac:dyDescent="0.35">
      <c r="A48" s="53" t="s">
        <v>23</v>
      </c>
      <c r="B48" s="123">
        <v>-59346</v>
      </c>
      <c r="C48" s="131"/>
      <c r="D48" s="123">
        <v>-80058</v>
      </c>
      <c r="E48" s="112"/>
      <c r="F48" s="123">
        <v>-117820</v>
      </c>
      <c r="G48" s="131"/>
      <c r="H48" s="123">
        <v>-178016</v>
      </c>
      <c r="I48" s="2"/>
      <c r="J48" s="2"/>
      <c r="K48" s="2"/>
      <c r="L48" s="2"/>
      <c r="M48" s="67"/>
      <c r="N48" s="67"/>
      <c r="O48" s="67"/>
      <c r="P48" s="67"/>
      <c r="Q48" s="67"/>
      <c r="R48" s="67"/>
      <c r="S48" s="67"/>
      <c r="T48" s="67"/>
      <c r="U48" s="67"/>
      <c r="V48" s="67"/>
    </row>
    <row r="49" spans="1:22" x14ac:dyDescent="0.35">
      <c r="A49" s="53" t="s">
        <v>24</v>
      </c>
      <c r="B49" s="110">
        <v>133573</v>
      </c>
      <c r="C49" s="131"/>
      <c r="D49" s="110">
        <v>19166</v>
      </c>
      <c r="E49" s="112"/>
      <c r="F49" s="110">
        <v>277148</v>
      </c>
      <c r="G49" s="131"/>
      <c r="H49" s="110">
        <v>-22341</v>
      </c>
      <c r="I49" s="2"/>
      <c r="J49" s="2"/>
      <c r="K49" s="2"/>
      <c r="L49" s="2"/>
      <c r="M49" s="67"/>
      <c r="N49" s="67"/>
      <c r="O49" s="67"/>
      <c r="P49" s="67"/>
      <c r="Q49" s="67"/>
      <c r="R49" s="67"/>
      <c r="S49" s="67"/>
      <c r="T49" s="67"/>
      <c r="U49" s="67"/>
      <c r="V49" s="67"/>
    </row>
    <row r="50" spans="1:22" x14ac:dyDescent="0.35">
      <c r="A50" s="53" t="s">
        <v>18</v>
      </c>
      <c r="B50" s="110">
        <v>-17685</v>
      </c>
      <c r="C50" s="131"/>
      <c r="D50" s="110">
        <v>-240</v>
      </c>
      <c r="E50" s="112"/>
      <c r="F50" s="110">
        <v>-19505</v>
      </c>
      <c r="G50" s="131"/>
      <c r="H50" s="110">
        <v>-13385</v>
      </c>
      <c r="I50" s="2"/>
      <c r="J50" s="2"/>
      <c r="K50" s="2"/>
      <c r="L50" s="2"/>
      <c r="M50" s="67"/>
      <c r="N50" s="67"/>
      <c r="O50" s="67"/>
      <c r="P50" s="67"/>
      <c r="Q50" s="67"/>
      <c r="R50" s="67"/>
      <c r="S50" s="67"/>
      <c r="T50" s="67"/>
      <c r="U50" s="67"/>
      <c r="V50" s="67"/>
    </row>
    <row r="51" spans="1:22" x14ac:dyDescent="0.35">
      <c r="A51" s="69" t="s">
        <v>125</v>
      </c>
      <c r="B51" s="110">
        <v>-33591</v>
      </c>
      <c r="C51" s="125"/>
      <c r="D51" s="110">
        <v>-22637</v>
      </c>
      <c r="E51" s="112"/>
      <c r="F51" s="110">
        <v>-67798</v>
      </c>
      <c r="G51" s="125"/>
      <c r="H51" s="110">
        <v>-42528</v>
      </c>
      <c r="I51" s="2"/>
      <c r="J51" s="2"/>
      <c r="K51" s="2"/>
      <c r="L51" s="2"/>
      <c r="M51" s="67"/>
      <c r="N51" s="67"/>
      <c r="O51" s="67"/>
      <c r="P51" s="67"/>
      <c r="Q51" s="67"/>
      <c r="R51" s="67"/>
      <c r="S51" s="67"/>
      <c r="T51" s="67"/>
      <c r="U51" s="67"/>
      <c r="V51" s="67"/>
    </row>
    <row r="52" spans="1:22" ht="16" thickBot="1" x14ac:dyDescent="0.4">
      <c r="A52" s="16" t="s">
        <v>26</v>
      </c>
      <c r="B52" s="126">
        <f>SUM(B48:B51)</f>
        <v>22951</v>
      </c>
      <c r="C52" s="125"/>
      <c r="D52" s="126">
        <f>SUM(D48:D51)</f>
        <v>-83769</v>
      </c>
      <c r="E52" s="112"/>
      <c r="F52" s="126">
        <f>SUM(F48:F51)</f>
        <v>72025</v>
      </c>
      <c r="G52" s="125"/>
      <c r="H52" s="126">
        <f>SUM(H48:H51)</f>
        <v>-256270</v>
      </c>
      <c r="I52" s="2"/>
      <c r="J52" s="2"/>
      <c r="K52" s="2"/>
      <c r="L52" s="2"/>
      <c r="M52" s="67"/>
      <c r="N52" s="67"/>
      <c r="O52" s="67"/>
      <c r="P52" s="67"/>
      <c r="Q52" s="67"/>
      <c r="R52" s="67"/>
      <c r="S52" s="67"/>
      <c r="T52" s="67"/>
      <c r="U52" s="67"/>
      <c r="V52" s="67"/>
    </row>
    <row r="53" spans="1:22" ht="16" thickTop="1" x14ac:dyDescent="0.35">
      <c r="A53" s="4" t="s">
        <v>126</v>
      </c>
      <c r="B53" s="130"/>
      <c r="C53" s="125"/>
      <c r="D53" s="130"/>
      <c r="E53" s="112"/>
      <c r="F53" s="130"/>
      <c r="G53" s="125"/>
      <c r="H53" s="130"/>
      <c r="I53" s="2"/>
      <c r="J53" s="2"/>
      <c r="K53" s="2"/>
      <c r="L53" s="2"/>
      <c r="M53" s="67"/>
      <c r="N53" s="67"/>
      <c r="O53" s="67"/>
      <c r="P53" s="67"/>
      <c r="Q53" s="67"/>
      <c r="R53" s="67"/>
      <c r="S53" s="67"/>
      <c r="T53" s="67"/>
      <c r="U53" s="67"/>
      <c r="V53" s="67"/>
    </row>
    <row r="54" spans="1:22" x14ac:dyDescent="0.35">
      <c r="A54" s="53" t="s">
        <v>23</v>
      </c>
      <c r="B54" s="123">
        <v>-29092</v>
      </c>
      <c r="C54" s="124"/>
      <c r="D54" s="123">
        <v>-60908</v>
      </c>
      <c r="E54" s="112"/>
      <c r="F54" s="123">
        <v>-63040</v>
      </c>
      <c r="G54" s="124"/>
      <c r="H54" s="123">
        <v>-135903</v>
      </c>
      <c r="I54" s="2"/>
      <c r="J54" s="2"/>
      <c r="K54" s="2"/>
      <c r="L54" s="2"/>
      <c r="M54" s="67"/>
      <c r="N54" s="67"/>
      <c r="O54" s="67"/>
      <c r="P54" s="67"/>
      <c r="Q54" s="67"/>
      <c r="R54" s="67"/>
      <c r="S54" s="67"/>
      <c r="T54" s="67"/>
      <c r="U54" s="67"/>
      <c r="V54" s="67"/>
    </row>
    <row r="55" spans="1:22" x14ac:dyDescent="0.35">
      <c r="A55" s="53" t="s">
        <v>24</v>
      </c>
      <c r="B55" s="110">
        <v>217763</v>
      </c>
      <c r="C55" s="125"/>
      <c r="D55" s="110">
        <v>71862</v>
      </c>
      <c r="E55" s="112"/>
      <c r="F55" s="110">
        <v>426346</v>
      </c>
      <c r="G55" s="125"/>
      <c r="H55" s="110">
        <v>157579</v>
      </c>
      <c r="I55" s="2"/>
      <c r="J55" s="2"/>
      <c r="K55" s="2"/>
      <c r="L55" s="2"/>
      <c r="M55" s="67"/>
      <c r="N55" s="67"/>
      <c r="O55" s="67"/>
      <c r="P55" s="67"/>
      <c r="Q55" s="67"/>
      <c r="R55" s="67"/>
      <c r="S55" s="67"/>
      <c r="T55" s="67"/>
      <c r="U55" s="67"/>
      <c r="V55" s="67"/>
    </row>
    <row r="56" spans="1:22" x14ac:dyDescent="0.35">
      <c r="A56" s="53" t="s">
        <v>18</v>
      </c>
      <c r="B56" s="110">
        <v>-5897</v>
      </c>
      <c r="C56" s="125"/>
      <c r="D56" s="110">
        <v>4885</v>
      </c>
      <c r="E56" s="112"/>
      <c r="F56" s="110">
        <v>450</v>
      </c>
      <c r="G56" s="125"/>
      <c r="H56" s="110">
        <v>-718</v>
      </c>
      <c r="I56" s="2"/>
      <c r="J56" s="2"/>
      <c r="K56" s="2"/>
      <c r="L56" s="2"/>
      <c r="M56" s="67"/>
      <c r="N56" s="67"/>
      <c r="O56" s="67"/>
      <c r="P56" s="67"/>
      <c r="Q56" s="67"/>
      <c r="R56" s="67"/>
      <c r="S56" s="67"/>
      <c r="T56" s="67"/>
      <c r="U56" s="67"/>
      <c r="V56" s="67"/>
    </row>
    <row r="57" spans="1:22" ht="16" thickBot="1" x14ac:dyDescent="0.4">
      <c r="A57" s="4" t="s">
        <v>29</v>
      </c>
      <c r="B57" s="132">
        <f>SUM(B54:B56)</f>
        <v>182774</v>
      </c>
      <c r="C57" s="125"/>
      <c r="D57" s="132">
        <f>SUM(D54:D56)</f>
        <v>15839</v>
      </c>
      <c r="E57" s="133"/>
      <c r="F57" s="132">
        <f>SUM(F54:F56)</f>
        <v>363756</v>
      </c>
      <c r="G57" s="125"/>
      <c r="H57" s="132">
        <f>SUM(H54:H56)</f>
        <v>20958</v>
      </c>
      <c r="I57" s="73"/>
      <c r="J57" s="73"/>
      <c r="K57" s="73"/>
      <c r="L57" s="73"/>
      <c r="M57" s="67"/>
      <c r="N57" s="67"/>
      <c r="O57" s="67"/>
      <c r="P57" s="67"/>
      <c r="Q57" s="67"/>
      <c r="R57" s="67"/>
      <c r="S57" s="67"/>
      <c r="T57" s="67"/>
      <c r="U57" s="67"/>
      <c r="V57" s="67"/>
    </row>
    <row r="58" spans="1:22" ht="16" thickTop="1" x14ac:dyDescent="0.35">
      <c r="A58" s="4"/>
      <c r="B58" s="96"/>
      <c r="C58" s="97"/>
      <c r="D58" s="96"/>
      <c r="E58" s="98"/>
      <c r="F58" s="96"/>
      <c r="G58" s="97"/>
      <c r="H58" s="96"/>
      <c r="I58" s="73"/>
      <c r="J58" s="73"/>
      <c r="K58" s="73"/>
      <c r="L58" s="73"/>
      <c r="M58" s="67"/>
      <c r="N58" s="67"/>
      <c r="O58" s="67"/>
      <c r="P58" s="67"/>
      <c r="Q58" s="67"/>
      <c r="R58" s="67"/>
      <c r="S58" s="67"/>
      <c r="T58" s="67"/>
      <c r="U58" s="67"/>
      <c r="V58" s="67"/>
    </row>
    <row r="59" spans="1:22" ht="15.75" customHeight="1" x14ac:dyDescent="0.35">
      <c r="A59" s="162" t="s">
        <v>127</v>
      </c>
      <c r="B59" s="162"/>
      <c r="C59" s="162"/>
      <c r="D59" s="162"/>
      <c r="E59" s="162"/>
      <c r="F59" s="162"/>
      <c r="G59" s="162"/>
      <c r="H59" s="162"/>
      <c r="I59" s="73"/>
      <c r="J59" s="73"/>
      <c r="K59" s="73"/>
      <c r="L59" s="73"/>
      <c r="M59" s="67"/>
      <c r="N59" s="67"/>
      <c r="O59" s="67"/>
      <c r="P59" s="67"/>
      <c r="Q59" s="67"/>
      <c r="R59" s="67"/>
      <c r="S59" s="67"/>
      <c r="T59" s="67"/>
      <c r="U59" s="67"/>
      <c r="V59" s="67"/>
    </row>
    <row r="60" spans="1:22" x14ac:dyDescent="0.35">
      <c r="A60" s="162"/>
      <c r="B60" s="162"/>
      <c r="C60" s="162"/>
      <c r="D60" s="162"/>
      <c r="E60" s="162"/>
      <c r="F60" s="162"/>
      <c r="G60" s="162"/>
      <c r="H60" s="162"/>
      <c r="I60" s="2"/>
      <c r="J60" s="2"/>
      <c r="K60" s="2"/>
      <c r="L60" s="2"/>
      <c r="M60" s="67"/>
      <c r="N60" s="67"/>
      <c r="O60" s="67"/>
      <c r="P60" s="67"/>
      <c r="Q60" s="67"/>
      <c r="R60" s="67"/>
      <c r="S60" s="67"/>
      <c r="T60" s="67"/>
      <c r="U60" s="67"/>
      <c r="V60" s="67"/>
    </row>
    <row r="61" spans="1:22" x14ac:dyDescent="0.35">
      <c r="A61" s="162"/>
      <c r="B61" s="162"/>
      <c r="C61" s="162"/>
      <c r="D61" s="162"/>
      <c r="E61" s="162"/>
      <c r="F61" s="162"/>
      <c r="G61" s="162"/>
      <c r="H61" s="162"/>
      <c r="I61" s="2"/>
      <c r="J61" s="2"/>
      <c r="K61" s="2"/>
      <c r="L61" s="2"/>
      <c r="M61" s="67"/>
      <c r="N61" s="67"/>
      <c r="O61" s="67"/>
      <c r="P61" s="67"/>
      <c r="Q61" s="67"/>
      <c r="R61" s="67"/>
      <c r="S61" s="67"/>
      <c r="T61" s="67"/>
      <c r="U61" s="67"/>
      <c r="V61" s="67"/>
    </row>
    <row r="62" spans="1:22" x14ac:dyDescent="0.35">
      <c r="A62" s="162"/>
      <c r="B62" s="162"/>
      <c r="C62" s="162"/>
      <c r="D62" s="162"/>
      <c r="E62" s="162"/>
      <c r="F62" s="162"/>
      <c r="G62" s="162"/>
      <c r="H62" s="162"/>
    </row>
    <row r="63" spans="1:22" x14ac:dyDescent="0.35">
      <c r="A63" s="162"/>
      <c r="B63" s="162"/>
      <c r="C63" s="162"/>
      <c r="D63" s="162"/>
      <c r="E63" s="162"/>
      <c r="F63" s="162"/>
      <c r="G63" s="162"/>
      <c r="H63" s="162"/>
    </row>
    <row r="64" spans="1:22" ht="37.5" customHeight="1" x14ac:dyDescent="0.35">
      <c r="A64" s="162"/>
      <c r="B64" s="162"/>
      <c r="C64" s="162"/>
      <c r="D64" s="162"/>
      <c r="E64" s="162"/>
      <c r="F64" s="162"/>
      <c r="G64" s="162"/>
      <c r="H64" s="162"/>
    </row>
  </sheetData>
  <mergeCells count="7">
    <mergeCell ref="A59:H64"/>
    <mergeCell ref="A1:D1"/>
    <mergeCell ref="B6:D7"/>
    <mergeCell ref="F6:H7"/>
    <mergeCell ref="A2:I2"/>
    <mergeCell ref="A3:I3"/>
    <mergeCell ref="A4:I4"/>
  </mergeCells>
  <pageMargins left="0.75" right="0.75" top="1" bottom="1" header="0.5" footer="0.5"/>
  <ignoredErrors>
    <ignoredError sqref="D8 H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65"/>
  <sheetViews>
    <sheetView showGridLines="0" showRuler="0" zoomScale="90" zoomScaleNormal="90" workbookViewId="0">
      <selection activeCell="I32" sqref="I32"/>
    </sheetView>
  </sheetViews>
  <sheetFormatPr defaultColWidth="13.1796875" defaultRowHeight="15.5" x14ac:dyDescent="0.35"/>
  <cols>
    <col min="1" max="1" width="93.1796875" style="90" bestFit="1" customWidth="1"/>
    <col min="2" max="2" width="2.81640625" style="90" customWidth="1"/>
    <col min="3" max="3" width="16.1796875" style="90" customWidth="1"/>
    <col min="4" max="4" width="2.81640625" style="90" customWidth="1"/>
    <col min="5" max="5" width="16.1796875" style="90" customWidth="1"/>
    <col min="6" max="6" width="3.453125" style="90" customWidth="1"/>
    <col min="7" max="7" width="10.81640625" style="90" customWidth="1"/>
    <col min="8" max="16384" width="13.1796875" style="90"/>
  </cols>
  <sheetData>
    <row r="1" spans="1:7" x14ac:dyDescent="0.35">
      <c r="A1" s="2"/>
      <c r="B1" s="2"/>
      <c r="C1" s="2"/>
      <c r="D1" s="2"/>
      <c r="E1" s="2"/>
      <c r="F1" s="2"/>
      <c r="G1" s="2"/>
    </row>
    <row r="2" spans="1:7" x14ac:dyDescent="0.35">
      <c r="A2" s="157" t="s">
        <v>60</v>
      </c>
      <c r="B2" s="157"/>
      <c r="C2" s="157"/>
      <c r="D2" s="157"/>
      <c r="E2" s="157"/>
      <c r="F2" s="157"/>
      <c r="G2" s="2"/>
    </row>
    <row r="3" spans="1:7" x14ac:dyDescent="0.35">
      <c r="A3" s="157" t="s">
        <v>128</v>
      </c>
      <c r="B3" s="157"/>
      <c r="C3" s="157"/>
      <c r="D3" s="157"/>
      <c r="E3" s="157"/>
      <c r="F3" s="157"/>
      <c r="G3" s="2"/>
    </row>
    <row r="4" spans="1:7" x14ac:dyDescent="0.35">
      <c r="A4" s="157" t="s">
        <v>62</v>
      </c>
      <c r="B4" s="157"/>
      <c r="C4" s="157"/>
      <c r="D4" s="157"/>
      <c r="E4" s="157"/>
      <c r="F4" s="157"/>
      <c r="G4" s="2"/>
    </row>
    <row r="5" spans="1:7" x14ac:dyDescent="0.35">
      <c r="A5" s="19"/>
      <c r="B5" s="19"/>
      <c r="C5" s="19"/>
      <c r="D5" s="19"/>
      <c r="E5" s="19"/>
      <c r="F5" s="19"/>
      <c r="G5" s="2"/>
    </row>
    <row r="6" spans="1:7" ht="31.5" customHeight="1" x14ac:dyDescent="0.35">
      <c r="A6" s="2"/>
      <c r="B6" s="2"/>
      <c r="C6" s="166" t="s">
        <v>4</v>
      </c>
      <c r="D6" s="161"/>
      <c r="E6" s="161"/>
      <c r="F6" s="2"/>
      <c r="G6" s="2"/>
    </row>
    <row r="7" spans="1:7" x14ac:dyDescent="0.35">
      <c r="A7" s="2"/>
      <c r="B7" s="2"/>
      <c r="C7" s="26">
        <v>44286</v>
      </c>
      <c r="D7" s="55"/>
      <c r="E7" s="27">
        <v>2020</v>
      </c>
      <c r="F7" s="2"/>
      <c r="G7" s="2"/>
    </row>
    <row r="8" spans="1:7" x14ac:dyDescent="0.35">
      <c r="A8" s="62" t="s">
        <v>129</v>
      </c>
      <c r="B8" s="2"/>
      <c r="C8" s="47"/>
      <c r="D8" s="2"/>
      <c r="E8" s="47"/>
      <c r="F8" s="2"/>
      <c r="G8" s="2"/>
    </row>
    <row r="9" spans="1:7" x14ac:dyDescent="0.35">
      <c r="A9" s="63" t="s">
        <v>27</v>
      </c>
      <c r="B9" s="2"/>
      <c r="C9" s="106">
        <v>61605</v>
      </c>
      <c r="D9" s="103"/>
      <c r="E9" s="106">
        <v>-247721</v>
      </c>
      <c r="F9" s="2"/>
      <c r="G9" s="2"/>
    </row>
    <row r="10" spans="1:7" x14ac:dyDescent="0.35">
      <c r="A10" s="63" t="s">
        <v>130</v>
      </c>
      <c r="B10" s="2"/>
      <c r="C10" s="103"/>
      <c r="D10" s="103"/>
      <c r="E10" s="103"/>
      <c r="F10" s="2"/>
      <c r="G10" s="2"/>
    </row>
    <row r="11" spans="1:7" x14ac:dyDescent="0.35">
      <c r="A11" s="64" t="s">
        <v>44</v>
      </c>
      <c r="B11" s="2"/>
      <c r="C11" s="110">
        <v>57882</v>
      </c>
      <c r="D11" s="103"/>
      <c r="E11" s="110">
        <v>55199</v>
      </c>
      <c r="F11" s="2"/>
      <c r="G11" s="2"/>
    </row>
    <row r="12" spans="1:7" x14ac:dyDescent="0.35">
      <c r="A12" s="64" t="s">
        <v>45</v>
      </c>
      <c r="B12" s="2"/>
      <c r="C12" s="110">
        <v>152068</v>
      </c>
      <c r="D12" s="103"/>
      <c r="E12" s="110">
        <v>96146</v>
      </c>
      <c r="F12" s="2"/>
      <c r="G12" s="2"/>
    </row>
    <row r="13" spans="1:7" x14ac:dyDescent="0.35">
      <c r="A13" s="64" t="s">
        <v>131</v>
      </c>
      <c r="B13" s="2"/>
      <c r="C13" s="110">
        <v>12902</v>
      </c>
      <c r="D13" s="103"/>
      <c r="E13" s="110">
        <v>12731</v>
      </c>
      <c r="F13" s="2"/>
      <c r="G13" s="2"/>
    </row>
    <row r="14" spans="1:7" x14ac:dyDescent="0.35">
      <c r="A14" s="64" t="s">
        <v>132</v>
      </c>
      <c r="B14" s="2"/>
      <c r="C14" s="110">
        <v>20188</v>
      </c>
      <c r="D14" s="103"/>
      <c r="E14" s="110">
        <v>17070</v>
      </c>
      <c r="F14" s="2"/>
      <c r="G14" s="2"/>
    </row>
    <row r="15" spans="1:7" x14ac:dyDescent="0.35">
      <c r="A15" s="64" t="s">
        <v>133</v>
      </c>
      <c r="B15" s="2"/>
      <c r="C15" s="110">
        <v>50372</v>
      </c>
      <c r="D15" s="103"/>
      <c r="E15" s="110">
        <v>47746</v>
      </c>
      <c r="F15" s="2"/>
      <c r="G15" s="2"/>
    </row>
    <row r="16" spans="1:7" x14ac:dyDescent="0.35">
      <c r="A16" s="64" t="s">
        <v>134</v>
      </c>
      <c r="B16" s="2"/>
      <c r="C16" s="110">
        <v>2334</v>
      </c>
      <c r="D16" s="103"/>
      <c r="E16" s="110">
        <v>-6391</v>
      </c>
      <c r="F16" s="2"/>
      <c r="G16" s="2"/>
    </row>
    <row r="17" spans="1:7" x14ac:dyDescent="0.35">
      <c r="A17" s="64" t="s">
        <v>57</v>
      </c>
      <c r="B17" s="2"/>
      <c r="C17" s="110">
        <v>0</v>
      </c>
      <c r="D17" s="103"/>
      <c r="E17" s="110">
        <v>76800</v>
      </c>
      <c r="F17" s="2"/>
      <c r="G17" s="2"/>
    </row>
    <row r="18" spans="1:7" x14ac:dyDescent="0.35">
      <c r="A18" s="64" t="s">
        <v>135</v>
      </c>
      <c r="B18" s="2"/>
      <c r="C18" s="110">
        <v>0</v>
      </c>
      <c r="D18" s="103"/>
      <c r="E18" s="110">
        <v>-8549</v>
      </c>
      <c r="F18" s="2"/>
      <c r="G18" s="2"/>
    </row>
    <row r="19" spans="1:7" ht="15.75" customHeight="1" x14ac:dyDescent="0.35">
      <c r="A19" s="64" t="s">
        <v>136</v>
      </c>
      <c r="B19" s="2"/>
      <c r="C19" s="110">
        <v>8271</v>
      </c>
      <c r="D19" s="135"/>
      <c r="E19" s="110">
        <v>-975</v>
      </c>
      <c r="F19" s="2"/>
      <c r="G19" s="2"/>
    </row>
    <row r="20" spans="1:7" x14ac:dyDescent="0.35">
      <c r="A20" s="64" t="s">
        <v>137</v>
      </c>
      <c r="B20" s="2"/>
      <c r="C20" s="110"/>
      <c r="D20" s="103"/>
      <c r="E20" s="110"/>
      <c r="F20" s="2"/>
      <c r="G20" s="2"/>
    </row>
    <row r="21" spans="1:7" x14ac:dyDescent="0.35">
      <c r="A21" s="65" t="s">
        <v>138</v>
      </c>
      <c r="B21" s="2"/>
      <c r="C21" s="110">
        <v>-32811</v>
      </c>
      <c r="D21" s="103"/>
      <c r="E21" s="110">
        <v>-1487</v>
      </c>
      <c r="F21" s="2"/>
      <c r="G21" s="2"/>
    </row>
    <row r="22" spans="1:7" x14ac:dyDescent="0.35">
      <c r="A22" s="65" t="s">
        <v>68</v>
      </c>
      <c r="B22" s="2"/>
      <c r="C22" s="110">
        <v>159308</v>
      </c>
      <c r="D22" s="103"/>
      <c r="E22" s="110">
        <v>-38514</v>
      </c>
      <c r="F22" s="2"/>
      <c r="G22" s="2"/>
    </row>
    <row r="23" spans="1:7" x14ac:dyDescent="0.35">
      <c r="A23" s="65" t="s">
        <v>69</v>
      </c>
      <c r="B23" s="2"/>
      <c r="C23" s="110">
        <v>-677746</v>
      </c>
      <c r="D23" s="103"/>
      <c r="E23" s="110">
        <v>701145</v>
      </c>
      <c r="F23" s="2"/>
      <c r="G23" s="2"/>
    </row>
    <row r="24" spans="1:7" x14ac:dyDescent="0.35">
      <c r="A24" s="65" t="s">
        <v>139</v>
      </c>
      <c r="B24" s="2"/>
      <c r="C24" s="110">
        <v>-35788</v>
      </c>
      <c r="D24" s="103"/>
      <c r="E24" s="110">
        <v>-771</v>
      </c>
      <c r="F24" s="2"/>
      <c r="G24" s="2"/>
    </row>
    <row r="25" spans="1:7" x14ac:dyDescent="0.35">
      <c r="A25" s="65" t="s">
        <v>73</v>
      </c>
      <c r="B25" s="2"/>
      <c r="C25" s="110">
        <v>-17407</v>
      </c>
      <c r="D25" s="103"/>
      <c r="E25" s="110">
        <v>-19608</v>
      </c>
      <c r="F25" s="2"/>
      <c r="G25" s="2"/>
    </row>
    <row r="26" spans="1:7" x14ac:dyDescent="0.35">
      <c r="A26" s="65" t="s">
        <v>140</v>
      </c>
      <c r="B26" s="2"/>
      <c r="C26" s="110">
        <v>-14179</v>
      </c>
      <c r="D26" s="103"/>
      <c r="E26" s="110">
        <v>-495</v>
      </c>
      <c r="F26" s="2"/>
      <c r="G26" s="2"/>
    </row>
    <row r="27" spans="1:7" x14ac:dyDescent="0.35">
      <c r="A27" s="65" t="s">
        <v>82</v>
      </c>
      <c r="B27" s="2"/>
      <c r="C27" s="110">
        <v>2676</v>
      </c>
      <c r="D27" s="103"/>
      <c r="E27" s="110">
        <v>7504</v>
      </c>
      <c r="F27" s="2"/>
      <c r="G27" s="2"/>
    </row>
    <row r="28" spans="1:7" x14ac:dyDescent="0.35">
      <c r="A28" s="65" t="s">
        <v>83</v>
      </c>
      <c r="B28" s="2"/>
      <c r="C28" s="110">
        <v>80819</v>
      </c>
      <c r="D28" s="103"/>
      <c r="E28" s="110">
        <v>-8741</v>
      </c>
      <c r="F28" s="2"/>
      <c r="G28" s="2"/>
    </row>
    <row r="29" spans="1:7" x14ac:dyDescent="0.35">
      <c r="A29" s="65" t="s">
        <v>84</v>
      </c>
      <c r="B29" s="2"/>
      <c r="C29" s="110">
        <v>7898</v>
      </c>
      <c r="D29" s="103"/>
      <c r="E29" s="110">
        <v>-3285</v>
      </c>
      <c r="F29" s="2"/>
      <c r="G29" s="2"/>
    </row>
    <row r="30" spans="1:7" x14ac:dyDescent="0.35">
      <c r="A30" s="65" t="s">
        <v>86</v>
      </c>
      <c r="B30" s="2"/>
      <c r="C30" s="110">
        <v>4552</v>
      </c>
      <c r="D30" s="103"/>
      <c r="E30" s="110">
        <v>4767</v>
      </c>
      <c r="F30" s="2"/>
      <c r="G30" s="2"/>
    </row>
    <row r="31" spans="1:7" x14ac:dyDescent="0.35">
      <c r="A31" s="65" t="s">
        <v>92</v>
      </c>
      <c r="B31" s="2"/>
      <c r="C31" s="110">
        <v>-446</v>
      </c>
      <c r="D31" s="103"/>
      <c r="E31" s="110">
        <v>10049</v>
      </c>
      <c r="F31" s="2"/>
      <c r="G31" s="2"/>
    </row>
    <row r="32" spans="1:7" x14ac:dyDescent="0.35">
      <c r="A32" s="63" t="s">
        <v>141</v>
      </c>
      <c r="B32" s="2"/>
      <c r="C32" s="120">
        <f>SUM(C9:C31)</f>
        <v>-157502</v>
      </c>
      <c r="D32" s="103"/>
      <c r="E32" s="120">
        <f>SUM(E9:E31)</f>
        <v>692620</v>
      </c>
      <c r="F32" s="2"/>
      <c r="G32" s="2"/>
    </row>
    <row r="33" spans="1:7" x14ac:dyDescent="0.35">
      <c r="B33" s="2"/>
      <c r="C33" s="110"/>
      <c r="D33" s="103"/>
      <c r="E33" s="110"/>
      <c r="F33" s="2"/>
      <c r="G33" s="2"/>
    </row>
    <row r="34" spans="1:7" x14ac:dyDescent="0.35">
      <c r="A34" s="66" t="s">
        <v>142</v>
      </c>
      <c r="B34" s="2"/>
      <c r="C34" s="110"/>
      <c r="D34" s="103"/>
      <c r="E34" s="110"/>
      <c r="F34" s="2"/>
      <c r="G34" s="2"/>
    </row>
    <row r="35" spans="1:7" x14ac:dyDescent="0.35">
      <c r="A35" s="63" t="s">
        <v>143</v>
      </c>
      <c r="B35" s="2"/>
      <c r="C35" s="110">
        <v>1329552</v>
      </c>
      <c r="D35" s="103"/>
      <c r="E35" s="110">
        <v>701266</v>
      </c>
      <c r="F35" s="2"/>
      <c r="G35" s="2"/>
    </row>
    <row r="36" spans="1:7" x14ac:dyDescent="0.35">
      <c r="A36" s="63" t="s">
        <v>144</v>
      </c>
      <c r="B36" s="2"/>
      <c r="C36" s="110">
        <v>0</v>
      </c>
      <c r="D36" s="103"/>
      <c r="E36" s="110">
        <v>116394</v>
      </c>
      <c r="F36" s="2"/>
      <c r="G36" s="2"/>
    </row>
    <row r="37" spans="1:7" x14ac:dyDescent="0.35">
      <c r="A37" s="63" t="s">
        <v>145</v>
      </c>
      <c r="B37" s="2"/>
      <c r="C37" s="110">
        <v>0</v>
      </c>
      <c r="D37" s="103"/>
      <c r="E37" s="110">
        <v>-1026233</v>
      </c>
      <c r="F37" s="2"/>
      <c r="G37" s="2"/>
    </row>
    <row r="38" spans="1:7" x14ac:dyDescent="0.35">
      <c r="A38" s="63" t="s">
        <v>146</v>
      </c>
      <c r="B38" s="2"/>
      <c r="C38" s="110">
        <v>-24137</v>
      </c>
      <c r="D38" s="103"/>
      <c r="E38" s="110">
        <v>-54653</v>
      </c>
      <c r="F38" s="2"/>
      <c r="G38" s="2"/>
    </row>
    <row r="39" spans="1:7" x14ac:dyDescent="0.35">
      <c r="A39" s="63" t="s">
        <v>147</v>
      </c>
      <c r="B39" s="2"/>
      <c r="C39" s="110">
        <v>-10407</v>
      </c>
      <c r="D39" s="103"/>
      <c r="E39" s="110">
        <v>-11408</v>
      </c>
      <c r="F39" s="2"/>
      <c r="G39" s="2"/>
    </row>
    <row r="40" spans="1:7" x14ac:dyDescent="0.35">
      <c r="A40" s="63" t="s">
        <v>148</v>
      </c>
      <c r="B40" s="2"/>
      <c r="C40" s="110">
        <v>0</v>
      </c>
      <c r="D40" s="136"/>
      <c r="E40" s="110">
        <v>10000</v>
      </c>
      <c r="F40" s="2"/>
      <c r="G40" s="2"/>
    </row>
    <row r="41" spans="1:7" x14ac:dyDescent="0.35">
      <c r="A41" s="63" t="s">
        <v>149</v>
      </c>
      <c r="B41" s="2"/>
      <c r="C41" s="120">
        <f>SUM(C35:C40)</f>
        <v>1295008</v>
      </c>
      <c r="D41" s="103"/>
      <c r="E41" s="120">
        <f>SUM(E35:E40)</f>
        <v>-264634</v>
      </c>
      <c r="F41" s="2"/>
      <c r="G41" s="2"/>
    </row>
    <row r="42" spans="1:7" x14ac:dyDescent="0.35">
      <c r="B42" s="2"/>
      <c r="C42" s="110"/>
      <c r="D42" s="103"/>
      <c r="E42" s="110"/>
      <c r="F42" s="2"/>
      <c r="G42" s="2"/>
    </row>
    <row r="43" spans="1:7" x14ac:dyDescent="0.35">
      <c r="A43" s="66" t="s">
        <v>150</v>
      </c>
      <c r="B43" s="2"/>
      <c r="C43" s="110"/>
      <c r="D43" s="103"/>
      <c r="E43" s="110"/>
      <c r="F43" s="2"/>
      <c r="G43" s="2"/>
    </row>
    <row r="44" spans="1:7" x14ac:dyDescent="0.35">
      <c r="A44" s="11" t="s">
        <v>151</v>
      </c>
      <c r="B44" s="2"/>
      <c r="C44" s="110">
        <v>0</v>
      </c>
      <c r="D44" s="135"/>
      <c r="E44" s="110">
        <v>553282</v>
      </c>
      <c r="F44" s="2"/>
      <c r="G44" s="2"/>
    </row>
    <row r="45" spans="1:7" x14ac:dyDescent="0.35">
      <c r="A45" s="11" t="s">
        <v>152</v>
      </c>
      <c r="B45" s="2"/>
      <c r="C45" s="110">
        <v>544557</v>
      </c>
      <c r="D45" s="103"/>
      <c r="E45" s="110">
        <v>411522</v>
      </c>
      <c r="F45" s="2"/>
      <c r="G45" s="2"/>
    </row>
    <row r="46" spans="1:7" x14ac:dyDescent="0.35">
      <c r="A46" s="11" t="s">
        <v>153</v>
      </c>
      <c r="B46" s="2"/>
      <c r="C46" s="110">
        <v>610118</v>
      </c>
      <c r="D46" s="103"/>
      <c r="E46" s="110">
        <v>43200</v>
      </c>
      <c r="F46" s="2"/>
      <c r="G46" s="2"/>
    </row>
    <row r="47" spans="1:7" x14ac:dyDescent="0.35">
      <c r="A47" s="11" t="s">
        <v>154</v>
      </c>
      <c r="B47" s="2"/>
      <c r="C47" s="110">
        <v>-146839</v>
      </c>
      <c r="D47" s="103"/>
      <c r="E47" s="110">
        <v>-617506</v>
      </c>
      <c r="F47" s="2"/>
      <c r="G47" s="2"/>
    </row>
    <row r="48" spans="1:7" x14ac:dyDescent="0.35">
      <c r="A48" s="11" t="s">
        <v>155</v>
      </c>
      <c r="B48" s="2"/>
      <c r="C48" s="110">
        <v>-145656</v>
      </c>
      <c r="D48" s="103"/>
      <c r="E48" s="110">
        <v>39387</v>
      </c>
      <c r="F48" s="2"/>
      <c r="G48" s="2"/>
    </row>
    <row r="49" spans="1:7" x14ac:dyDescent="0.35">
      <c r="A49" s="11" t="s">
        <v>156</v>
      </c>
      <c r="B49" s="2"/>
      <c r="C49" s="110">
        <v>0</v>
      </c>
      <c r="D49" s="136"/>
      <c r="E49" s="110">
        <v>-194670</v>
      </c>
      <c r="F49" s="2"/>
      <c r="G49" s="2"/>
    </row>
    <row r="50" spans="1:7" x14ac:dyDescent="0.35">
      <c r="A50" s="11" t="s">
        <v>157</v>
      </c>
      <c r="B50" s="2"/>
      <c r="C50" s="110">
        <v>75685</v>
      </c>
      <c r="D50" s="103"/>
      <c r="E50" s="110">
        <v>184984</v>
      </c>
      <c r="F50" s="2"/>
      <c r="G50" s="2"/>
    </row>
    <row r="51" spans="1:7" x14ac:dyDescent="0.35">
      <c r="A51" s="11" t="s">
        <v>158</v>
      </c>
      <c r="B51" s="2"/>
      <c r="C51" s="110">
        <v>-126</v>
      </c>
      <c r="D51" s="103"/>
      <c r="E51" s="110">
        <v>0</v>
      </c>
      <c r="F51" s="2"/>
      <c r="G51" s="2"/>
    </row>
    <row r="52" spans="1:7" x14ac:dyDescent="0.35">
      <c r="A52" s="11" t="s">
        <v>159</v>
      </c>
      <c r="B52" s="2"/>
      <c r="C52" s="120">
        <f>SUM(C44:C51)</f>
        <v>937739</v>
      </c>
      <c r="D52" s="103"/>
      <c r="E52" s="120">
        <f>SUM(E44:E51)</f>
        <v>420199</v>
      </c>
      <c r="F52" s="2"/>
      <c r="G52" s="2"/>
    </row>
    <row r="53" spans="1:7" x14ac:dyDescent="0.35">
      <c r="A53" s="11" t="s">
        <v>160</v>
      </c>
      <c r="B53" s="2"/>
      <c r="C53" s="110">
        <f>C32+C41+C52</f>
        <v>2075245</v>
      </c>
      <c r="D53" s="103"/>
      <c r="E53" s="110">
        <f>E32+E41+E52</f>
        <v>848185</v>
      </c>
      <c r="F53" s="2"/>
      <c r="G53" s="2"/>
    </row>
    <row r="54" spans="1:7" x14ac:dyDescent="0.35">
      <c r="A54" s="11" t="s">
        <v>161</v>
      </c>
      <c r="B54" s="2"/>
      <c r="C54" s="110">
        <v>1778935</v>
      </c>
      <c r="D54" s="103"/>
      <c r="E54" s="110">
        <v>1230909</v>
      </c>
      <c r="F54" s="2"/>
      <c r="G54" s="2"/>
    </row>
    <row r="55" spans="1:7" x14ac:dyDescent="0.35">
      <c r="A55" s="11" t="s">
        <v>162</v>
      </c>
      <c r="B55" s="2"/>
      <c r="C55" s="137">
        <f>SUM(C53:C54)</f>
        <v>3854180</v>
      </c>
      <c r="D55" s="103"/>
      <c r="E55" s="137">
        <f>SUM(E53:E54)</f>
        <v>2079094</v>
      </c>
      <c r="F55" s="2"/>
      <c r="G55" s="2"/>
    </row>
    <row r="56" spans="1:7" x14ac:dyDescent="0.35">
      <c r="B56" s="2"/>
      <c r="C56" s="138"/>
      <c r="D56" s="103"/>
      <c r="E56" s="138"/>
      <c r="F56" s="2"/>
      <c r="G56" s="2"/>
    </row>
    <row r="57" spans="1:7" x14ac:dyDescent="0.35">
      <c r="A57" s="66" t="s">
        <v>163</v>
      </c>
      <c r="B57" s="2"/>
      <c r="C57" s="103"/>
      <c r="D57" s="103"/>
      <c r="E57" s="103"/>
      <c r="F57" s="2"/>
      <c r="G57" s="2"/>
    </row>
    <row r="58" spans="1:7" x14ac:dyDescent="0.35">
      <c r="A58" s="65" t="s">
        <v>164</v>
      </c>
      <c r="B58" s="2"/>
      <c r="C58" s="106">
        <v>27773</v>
      </c>
      <c r="D58" s="103"/>
      <c r="E58" s="106">
        <v>29201</v>
      </c>
      <c r="F58" s="2"/>
      <c r="G58" s="2"/>
    </row>
    <row r="59" spans="1:7" x14ac:dyDescent="0.35">
      <c r="A59" s="64" t="s">
        <v>165</v>
      </c>
      <c r="B59" s="2"/>
      <c r="C59" s="103"/>
      <c r="D59" s="103"/>
      <c r="E59" s="103"/>
      <c r="F59" s="2"/>
      <c r="G59" s="2"/>
    </row>
    <row r="60" spans="1:7" x14ac:dyDescent="0.35">
      <c r="A60" s="65" t="s">
        <v>166</v>
      </c>
      <c r="B60" s="2"/>
      <c r="C60" s="106">
        <v>8665</v>
      </c>
      <c r="D60" s="103"/>
      <c r="E60" s="106">
        <v>8490</v>
      </c>
      <c r="F60" s="2"/>
      <c r="G60" s="2"/>
    </row>
    <row r="61" spans="1:7" x14ac:dyDescent="0.35">
      <c r="A61" s="65" t="s">
        <v>167</v>
      </c>
      <c r="B61" s="2"/>
      <c r="C61" s="106">
        <v>24345</v>
      </c>
      <c r="D61" s="103"/>
      <c r="E61" s="106">
        <v>6942</v>
      </c>
      <c r="F61" s="2"/>
      <c r="G61" s="2"/>
    </row>
    <row r="62" spans="1:7" x14ac:dyDescent="0.35">
      <c r="A62" s="65" t="s">
        <v>168</v>
      </c>
      <c r="B62" s="2"/>
      <c r="C62" s="106">
        <v>3782</v>
      </c>
      <c r="D62" s="103"/>
      <c r="E62" s="106">
        <v>0</v>
      </c>
      <c r="F62" s="2"/>
      <c r="G62" s="2"/>
    </row>
    <row r="63" spans="1:7" x14ac:dyDescent="0.35">
      <c r="A63" s="65" t="s">
        <v>169</v>
      </c>
      <c r="B63" s="2"/>
      <c r="C63" s="106">
        <v>1352</v>
      </c>
      <c r="D63" s="103"/>
      <c r="E63" s="106">
        <v>5305</v>
      </c>
      <c r="F63" s="2"/>
      <c r="G63" s="2"/>
    </row>
    <row r="64" spans="1:7" x14ac:dyDescent="0.35">
      <c r="A64" s="2"/>
      <c r="B64" s="2"/>
      <c r="C64" s="2"/>
      <c r="D64" s="2"/>
      <c r="E64" s="2"/>
      <c r="F64" s="2"/>
      <c r="G64" s="2"/>
    </row>
    <row r="65" spans="1:7" x14ac:dyDescent="0.35">
      <c r="A65" s="2"/>
      <c r="B65" s="2"/>
      <c r="C65" s="2"/>
      <c r="D65" s="2"/>
      <c r="E65" s="2"/>
      <c r="F65" s="2"/>
      <c r="G65" s="2"/>
    </row>
  </sheetData>
  <mergeCells count="4">
    <mergeCell ref="A2:F2"/>
    <mergeCell ref="A3:F3"/>
    <mergeCell ref="A4:F4"/>
    <mergeCell ref="C6:E6"/>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33"/>
  <sheetViews>
    <sheetView showGridLines="0" showRuler="0" zoomScale="90" zoomScaleNormal="90" workbookViewId="0">
      <selection activeCell="A28" sqref="A28"/>
    </sheetView>
  </sheetViews>
  <sheetFormatPr defaultColWidth="13.1796875" defaultRowHeight="15.5" x14ac:dyDescent="0.35"/>
  <cols>
    <col min="1" max="1" width="55.54296875" style="90" customWidth="1"/>
    <col min="2" max="2" width="2.81640625" style="90" customWidth="1"/>
    <col min="3" max="3" width="18.54296875" style="90" customWidth="1"/>
    <col min="4" max="4" width="2.81640625" style="90" customWidth="1"/>
    <col min="5" max="5" width="18.54296875" style="90" customWidth="1"/>
    <col min="6" max="6" width="2.81640625" style="90" customWidth="1"/>
    <col min="7" max="7" width="18.54296875" style="90" customWidth="1"/>
    <col min="8" max="8" width="2.81640625" style="90" customWidth="1"/>
    <col min="9" max="9" width="18.54296875" style="90" customWidth="1"/>
    <col min="10" max="16384" width="13.1796875" style="90"/>
  </cols>
  <sheetData>
    <row r="1" spans="1:9" x14ac:dyDescent="0.35">
      <c r="A1" s="1" t="s">
        <v>5</v>
      </c>
      <c r="B1" s="2"/>
      <c r="C1" s="2"/>
      <c r="D1" s="2"/>
      <c r="E1" s="2"/>
      <c r="F1" s="2"/>
      <c r="G1" s="1"/>
    </row>
    <row r="2" spans="1:9" x14ac:dyDescent="0.35">
      <c r="A2" s="59" t="s">
        <v>170</v>
      </c>
      <c r="B2" s="2"/>
      <c r="C2" s="2"/>
      <c r="D2" s="2"/>
      <c r="E2" s="2"/>
      <c r="F2" s="2"/>
      <c r="G2" s="1"/>
    </row>
    <row r="3" spans="1:9" x14ac:dyDescent="0.35">
      <c r="A3" s="2" t="s">
        <v>171</v>
      </c>
      <c r="B3" s="2"/>
      <c r="C3" s="2"/>
      <c r="D3" s="2"/>
      <c r="E3" s="2"/>
      <c r="F3" s="2"/>
      <c r="G3" s="1"/>
    </row>
    <row r="4" spans="1:9" x14ac:dyDescent="0.35">
      <c r="A4" s="1"/>
      <c r="B4" s="2"/>
      <c r="C4" s="164" t="s">
        <v>3</v>
      </c>
      <c r="D4" s="164"/>
      <c r="E4" s="164"/>
      <c r="F4" s="2"/>
      <c r="G4" s="164" t="s">
        <v>4</v>
      </c>
      <c r="H4" s="164"/>
      <c r="I4" s="164"/>
    </row>
    <row r="5" spans="1:9" x14ac:dyDescent="0.35">
      <c r="A5" s="1"/>
      <c r="B5" s="2"/>
      <c r="C5" s="165"/>
      <c r="D5" s="165"/>
      <c r="E5" s="165"/>
      <c r="F5" s="2"/>
      <c r="G5" s="165"/>
      <c r="H5" s="165"/>
      <c r="I5" s="165"/>
    </row>
    <row r="6" spans="1:9" x14ac:dyDescent="0.35">
      <c r="A6" s="19"/>
      <c r="B6" s="19"/>
      <c r="C6" s="20">
        <v>44286</v>
      </c>
      <c r="D6" s="21"/>
      <c r="E6" s="22" t="s">
        <v>0</v>
      </c>
      <c r="F6" s="2"/>
      <c r="G6" s="20">
        <v>44286</v>
      </c>
      <c r="H6" s="21"/>
      <c r="I6" s="22" t="s">
        <v>0</v>
      </c>
    </row>
    <row r="7" spans="1:9" x14ac:dyDescent="0.35">
      <c r="A7" s="1"/>
      <c r="B7" s="2"/>
      <c r="C7" s="21"/>
      <c r="D7" s="19"/>
      <c r="E7" s="21"/>
      <c r="F7" s="2"/>
      <c r="G7" s="47"/>
      <c r="I7" s="12"/>
    </row>
    <row r="8" spans="1:9" x14ac:dyDescent="0.35">
      <c r="A8" s="2" t="s">
        <v>172</v>
      </c>
      <c r="B8" s="2"/>
      <c r="C8" s="113">
        <v>9641</v>
      </c>
      <c r="D8" s="112"/>
      <c r="E8" s="113">
        <v>-84448</v>
      </c>
      <c r="F8" s="112"/>
      <c r="G8" s="113">
        <v>61605</v>
      </c>
      <c r="H8" s="112"/>
      <c r="I8" s="113">
        <v>-247721</v>
      </c>
    </row>
    <row r="9" spans="1:9" x14ac:dyDescent="0.35">
      <c r="A9" s="2" t="s">
        <v>45</v>
      </c>
      <c r="B9" s="2"/>
      <c r="C9" s="110">
        <v>88395</v>
      </c>
      <c r="D9" s="112"/>
      <c r="E9" s="110">
        <v>52351</v>
      </c>
      <c r="F9" s="112"/>
      <c r="G9" s="110">
        <v>152068</v>
      </c>
      <c r="H9" s="112"/>
      <c r="I9" s="110">
        <v>96146</v>
      </c>
    </row>
    <row r="10" spans="1:9" x14ac:dyDescent="0.35">
      <c r="A10" s="2" t="s">
        <v>57</v>
      </c>
      <c r="B10" s="2"/>
      <c r="C10" s="110">
        <v>0</v>
      </c>
      <c r="D10" s="112"/>
      <c r="E10" s="110">
        <v>0</v>
      </c>
      <c r="F10" s="112"/>
      <c r="G10" s="110">
        <v>0</v>
      </c>
      <c r="H10" s="112"/>
      <c r="I10" s="110">
        <v>76800</v>
      </c>
    </row>
    <row r="11" spans="1:9" x14ac:dyDescent="0.35">
      <c r="A11" s="2" t="s">
        <v>46</v>
      </c>
      <c r="B11" s="2"/>
      <c r="C11" s="110">
        <v>3671</v>
      </c>
      <c r="D11" s="112"/>
      <c r="E11" s="110">
        <v>0</v>
      </c>
      <c r="F11" s="112"/>
      <c r="G11" s="110">
        <v>4488</v>
      </c>
      <c r="H11" s="112"/>
      <c r="I11" s="110">
        <v>0</v>
      </c>
    </row>
    <row r="12" spans="1:9" x14ac:dyDescent="0.35">
      <c r="A12" s="60" t="s">
        <v>134</v>
      </c>
      <c r="B12" s="2"/>
      <c r="C12" s="110">
        <v>931</v>
      </c>
      <c r="D12" s="112"/>
      <c r="E12" s="110">
        <v>-6391</v>
      </c>
      <c r="F12" s="112"/>
      <c r="G12" s="110">
        <v>2334</v>
      </c>
      <c r="H12" s="112"/>
      <c r="I12" s="110">
        <v>-6391</v>
      </c>
    </row>
    <row r="13" spans="1:9" x14ac:dyDescent="0.35">
      <c r="A13" s="2" t="s">
        <v>41</v>
      </c>
      <c r="B13" s="2"/>
      <c r="C13" s="110">
        <v>13310</v>
      </c>
      <c r="D13" s="112"/>
      <c r="E13" s="110">
        <v>679</v>
      </c>
      <c r="F13" s="112"/>
      <c r="G13" s="110">
        <v>10420</v>
      </c>
      <c r="H13" s="112"/>
      <c r="I13" s="110">
        <v>-8549</v>
      </c>
    </row>
    <row r="14" spans="1:9" x14ac:dyDescent="0.35">
      <c r="A14" s="2" t="s">
        <v>173</v>
      </c>
      <c r="B14" s="2"/>
      <c r="C14" s="116">
        <f>SUM(C8:C13)</f>
        <v>115948</v>
      </c>
      <c r="D14" s="112"/>
      <c r="E14" s="116">
        <f>SUM(E8:E13)</f>
        <v>-37809</v>
      </c>
      <c r="F14" s="112"/>
      <c r="G14" s="116">
        <f>SUM(G8:G13)</f>
        <v>230915</v>
      </c>
      <c r="H14" s="112"/>
      <c r="I14" s="116">
        <f>SUM(I8:I13)</f>
        <v>-89715</v>
      </c>
    </row>
    <row r="15" spans="1:9" x14ac:dyDescent="0.35">
      <c r="A15" s="2"/>
      <c r="B15" s="2"/>
      <c r="C15" s="119"/>
      <c r="D15" s="112"/>
      <c r="E15" s="119"/>
      <c r="F15" s="112"/>
      <c r="G15" s="119"/>
      <c r="H15" s="112"/>
      <c r="I15" s="119"/>
    </row>
    <row r="16" spans="1:9" x14ac:dyDescent="0.35">
      <c r="A16" s="44" t="s">
        <v>174</v>
      </c>
      <c r="B16" s="2"/>
      <c r="C16" s="103"/>
      <c r="D16" s="103"/>
      <c r="E16" s="103"/>
      <c r="F16" s="112"/>
      <c r="G16" s="103"/>
      <c r="H16" s="103"/>
      <c r="I16" s="103"/>
    </row>
    <row r="17" spans="1:9" x14ac:dyDescent="0.35">
      <c r="A17" s="61" t="s">
        <v>116</v>
      </c>
      <c r="B17" s="2"/>
      <c r="C17" s="139">
        <v>0.47</v>
      </c>
      <c r="D17" s="112"/>
      <c r="E17" s="139">
        <v>-0.17</v>
      </c>
      <c r="F17" s="112"/>
      <c r="G17" s="139">
        <v>0.94</v>
      </c>
      <c r="H17" s="112"/>
      <c r="I17" s="139">
        <v>-0.42</v>
      </c>
    </row>
    <row r="18" spans="1:9" x14ac:dyDescent="0.35">
      <c r="A18" s="61" t="s">
        <v>117</v>
      </c>
      <c r="B18" s="2"/>
      <c r="C18" s="139">
        <v>0.44</v>
      </c>
      <c r="D18" s="112"/>
      <c r="E18" s="139">
        <v>-0.17</v>
      </c>
      <c r="F18" s="112"/>
      <c r="G18" s="139">
        <v>0.89</v>
      </c>
      <c r="H18" s="112"/>
      <c r="I18" s="139">
        <v>-0.42</v>
      </c>
    </row>
    <row r="19" spans="1:9" x14ac:dyDescent="0.35">
      <c r="A19" s="44" t="s">
        <v>118</v>
      </c>
      <c r="B19" s="2"/>
      <c r="C19" s="112"/>
      <c r="D19" s="112"/>
      <c r="E19" s="112"/>
      <c r="F19" s="112"/>
      <c r="G19" s="112"/>
      <c r="H19" s="112"/>
      <c r="I19" s="112"/>
    </row>
    <row r="20" spans="1:9" x14ac:dyDescent="0.35">
      <c r="A20" s="61" t="s">
        <v>116</v>
      </c>
      <c r="B20" s="2"/>
      <c r="C20" s="110">
        <v>248152</v>
      </c>
      <c r="D20" s="112"/>
      <c r="E20" s="110">
        <v>219467</v>
      </c>
      <c r="F20" s="112"/>
      <c r="G20" s="110">
        <v>245763</v>
      </c>
      <c r="H20" s="112"/>
      <c r="I20" s="110">
        <v>215070</v>
      </c>
    </row>
    <row r="21" spans="1:9" x14ac:dyDescent="0.35">
      <c r="A21" s="61" t="s">
        <v>117</v>
      </c>
      <c r="B21" s="2"/>
      <c r="C21" s="110">
        <v>261496</v>
      </c>
      <c r="D21" s="112"/>
      <c r="E21" s="110">
        <v>219467</v>
      </c>
      <c r="F21" s="112"/>
      <c r="G21" s="110">
        <v>260484</v>
      </c>
      <c r="H21" s="112"/>
      <c r="I21" s="110">
        <v>215070</v>
      </c>
    </row>
    <row r="22" spans="1:9" x14ac:dyDescent="0.35">
      <c r="A22" s="2"/>
      <c r="B22" s="2"/>
      <c r="C22" s="2"/>
      <c r="D22" s="2"/>
      <c r="E22" s="2"/>
      <c r="F22" s="2"/>
      <c r="G22" s="2"/>
    </row>
    <row r="23" spans="1:9" x14ac:dyDescent="0.35">
      <c r="A23" s="2"/>
      <c r="B23" s="2"/>
      <c r="C23" s="2"/>
      <c r="D23" s="2"/>
      <c r="E23" s="2"/>
      <c r="F23" s="2"/>
      <c r="G23" s="2"/>
    </row>
    <row r="24" spans="1:9" x14ac:dyDescent="0.35">
      <c r="A24" s="1"/>
      <c r="B24" s="2"/>
      <c r="C24" s="164" t="s">
        <v>3</v>
      </c>
      <c r="D24" s="164"/>
      <c r="E24" s="164"/>
      <c r="F24" s="2"/>
      <c r="G24" s="164" t="s">
        <v>4</v>
      </c>
      <c r="H24" s="164"/>
      <c r="I24" s="164"/>
    </row>
    <row r="25" spans="1:9" x14ac:dyDescent="0.35">
      <c r="A25" s="1"/>
      <c r="B25" s="2"/>
      <c r="C25" s="165"/>
      <c r="D25" s="165"/>
      <c r="E25" s="165"/>
      <c r="F25" s="2"/>
      <c r="G25" s="165"/>
      <c r="H25" s="165"/>
      <c r="I25" s="165"/>
    </row>
    <row r="26" spans="1:9" x14ac:dyDescent="0.35">
      <c r="A26" s="19"/>
      <c r="B26" s="19"/>
      <c r="C26" s="20">
        <v>44286</v>
      </c>
      <c r="D26" s="21"/>
      <c r="E26" s="22" t="s">
        <v>0</v>
      </c>
      <c r="F26" s="2"/>
      <c r="G26" s="20">
        <v>44286</v>
      </c>
      <c r="H26" s="21"/>
      <c r="I26" s="22" t="s">
        <v>0</v>
      </c>
    </row>
    <row r="27" spans="1:9" x14ac:dyDescent="0.35">
      <c r="A27" s="1"/>
      <c r="B27" s="2"/>
      <c r="C27" s="21"/>
      <c r="D27" s="19"/>
      <c r="E27" s="21"/>
      <c r="F27" s="2"/>
      <c r="G27" s="47"/>
      <c r="H27" s="11"/>
      <c r="I27" s="12"/>
    </row>
    <row r="28" spans="1:9" x14ac:dyDescent="0.35">
      <c r="A28" s="3" t="s">
        <v>175</v>
      </c>
      <c r="B28" s="2"/>
      <c r="C28" s="110">
        <v>248152</v>
      </c>
      <c r="D28" s="112"/>
      <c r="E28" s="110">
        <v>219467</v>
      </c>
      <c r="F28" s="112"/>
      <c r="G28" s="110">
        <v>245763</v>
      </c>
      <c r="H28" s="112"/>
      <c r="I28" s="110">
        <v>215070</v>
      </c>
    </row>
    <row r="29" spans="1:9" x14ac:dyDescent="0.35">
      <c r="A29" s="3" t="s">
        <v>176</v>
      </c>
      <c r="B29" s="2"/>
      <c r="C29" s="110"/>
      <c r="D29" s="112"/>
      <c r="E29" s="110"/>
      <c r="F29" s="112"/>
      <c r="G29" s="110"/>
      <c r="H29" s="112"/>
      <c r="I29" s="110"/>
    </row>
    <row r="30" spans="1:9" x14ac:dyDescent="0.35">
      <c r="A30" s="3" t="s">
        <v>177</v>
      </c>
      <c r="B30" s="2"/>
      <c r="C30" s="110">
        <v>10472</v>
      </c>
      <c r="D30" s="112"/>
      <c r="E30" s="110">
        <v>0</v>
      </c>
      <c r="F30" s="112"/>
      <c r="G30" s="110">
        <v>11450</v>
      </c>
      <c r="H30" s="112"/>
      <c r="I30" s="110">
        <v>0</v>
      </c>
    </row>
    <row r="31" spans="1:9" x14ac:dyDescent="0.35">
      <c r="A31" s="3" t="s">
        <v>178</v>
      </c>
      <c r="B31" s="2"/>
      <c r="C31" s="110">
        <v>2872</v>
      </c>
      <c r="D31" s="112"/>
      <c r="E31" s="110">
        <v>0</v>
      </c>
      <c r="F31" s="112"/>
      <c r="G31" s="110">
        <v>3271</v>
      </c>
      <c r="H31" s="112"/>
      <c r="I31" s="110">
        <v>0</v>
      </c>
    </row>
    <row r="32" spans="1:9" ht="16" thickBot="1" x14ac:dyDescent="0.4">
      <c r="A32" s="3" t="s">
        <v>179</v>
      </c>
      <c r="B32" s="2"/>
      <c r="C32" s="141">
        <f>SUM(C28:C31)</f>
        <v>261496</v>
      </c>
      <c r="D32" s="112"/>
      <c r="E32" s="141">
        <f>SUM(E28:E31)</f>
        <v>219467</v>
      </c>
      <c r="F32" s="112"/>
      <c r="G32" s="141">
        <f>SUM(G28:G31)</f>
        <v>260484</v>
      </c>
      <c r="H32" s="112"/>
      <c r="I32" s="141">
        <f>SUM(I28:I31)</f>
        <v>215070</v>
      </c>
    </row>
    <row r="33" spans="1:9" ht="16" thickTop="1" x14ac:dyDescent="0.35">
      <c r="A33" s="2"/>
      <c r="B33" s="2"/>
      <c r="C33" s="140"/>
      <c r="D33" s="2"/>
      <c r="E33" s="41"/>
      <c r="F33" s="2"/>
      <c r="G33" s="41"/>
      <c r="I33" s="35"/>
    </row>
  </sheetData>
  <mergeCells count="4">
    <mergeCell ref="C4:E5"/>
    <mergeCell ref="G4:I5"/>
    <mergeCell ref="G24:I25"/>
    <mergeCell ref="C24:E25"/>
  </mergeCells>
  <pageMargins left="0.75" right="0.75" top="1" bottom="1" header="0.5" footer="0.5"/>
  <ignoredErrors>
    <ignoredError sqref="E6 I6 E26 I2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64"/>
  <sheetViews>
    <sheetView showGridLines="0" showRuler="0" zoomScale="90" zoomScaleNormal="90" workbookViewId="0"/>
  </sheetViews>
  <sheetFormatPr defaultColWidth="13.1796875" defaultRowHeight="15.5" x14ac:dyDescent="0.35"/>
  <cols>
    <col min="1" max="1" width="47.54296875" style="90" customWidth="1"/>
    <col min="2" max="2" width="2.81640625" style="90" customWidth="1"/>
    <col min="3" max="3" width="17.54296875" style="90" customWidth="1"/>
    <col min="4" max="4" width="2.81640625" style="90" customWidth="1"/>
    <col min="5" max="5" width="17.54296875" style="90" customWidth="1"/>
    <col min="6" max="6" width="2.81640625" style="90" customWidth="1"/>
    <col min="7" max="7" width="17.54296875" style="90" customWidth="1"/>
    <col min="8" max="8" width="2.81640625" style="90" customWidth="1"/>
    <col min="9" max="9" width="17.54296875" style="90" customWidth="1"/>
    <col min="10" max="10" width="2.81640625" style="90" customWidth="1"/>
    <col min="11" max="11" width="17.54296875" style="90" customWidth="1"/>
    <col min="12" max="12" width="2.81640625" style="90" customWidth="1"/>
    <col min="13" max="13" width="17.54296875" style="90" customWidth="1"/>
    <col min="14" max="16384" width="13.1796875" style="90"/>
  </cols>
  <sheetData>
    <row r="1" spans="1:13" ht="15.75" customHeight="1" x14ac:dyDescent="0.35">
      <c r="A1" s="1" t="s">
        <v>5</v>
      </c>
      <c r="B1" s="2"/>
      <c r="C1" s="2"/>
      <c r="D1" s="2"/>
      <c r="E1" s="2"/>
      <c r="F1" s="2"/>
      <c r="G1" s="18"/>
      <c r="H1" s="2"/>
      <c r="I1" s="2"/>
      <c r="J1" s="2"/>
      <c r="K1" s="2"/>
      <c r="L1" s="2"/>
      <c r="M1" s="2"/>
    </row>
    <row r="2" spans="1:13" ht="15.75" customHeight="1" x14ac:dyDescent="0.35">
      <c r="A2" s="1" t="s">
        <v>180</v>
      </c>
      <c r="B2" s="2"/>
      <c r="C2" s="19"/>
      <c r="D2" s="19"/>
      <c r="E2" s="19"/>
      <c r="F2" s="19"/>
      <c r="G2" s="19"/>
      <c r="H2" s="2"/>
      <c r="I2" s="19"/>
      <c r="J2" s="19"/>
      <c r="K2" s="19"/>
      <c r="L2" s="19"/>
      <c r="M2" s="19"/>
    </row>
    <row r="3" spans="1:13" ht="15.75" customHeight="1" x14ac:dyDescent="0.35">
      <c r="A3" s="2" t="s">
        <v>7</v>
      </c>
      <c r="B3" s="2"/>
      <c r="C3" s="19"/>
      <c r="D3" s="19"/>
      <c r="E3" s="19"/>
      <c r="F3" s="19"/>
      <c r="G3" s="19"/>
      <c r="H3" s="2"/>
      <c r="I3" s="19"/>
      <c r="J3" s="19"/>
      <c r="K3" s="19"/>
      <c r="L3" s="19"/>
      <c r="M3" s="19"/>
    </row>
    <row r="4" spans="1:13" ht="15.75" customHeight="1" x14ac:dyDescent="0.35">
      <c r="A4" s="2"/>
      <c r="B4" s="2"/>
      <c r="C4" s="157" t="s">
        <v>1</v>
      </c>
      <c r="D4" s="157"/>
      <c r="E4" s="157"/>
      <c r="F4" s="157"/>
      <c r="G4" s="157"/>
      <c r="H4" s="2"/>
      <c r="I4" s="157" t="s">
        <v>2</v>
      </c>
      <c r="J4" s="157"/>
      <c r="K4" s="157"/>
      <c r="L4" s="157"/>
      <c r="M4" s="157"/>
    </row>
    <row r="5" spans="1:13" ht="15.75" customHeight="1" x14ac:dyDescent="0.35">
      <c r="A5" s="17"/>
      <c r="B5" s="17"/>
      <c r="C5" s="156"/>
      <c r="D5" s="156"/>
      <c r="E5" s="156"/>
      <c r="F5" s="156"/>
      <c r="G5" s="156"/>
      <c r="H5" s="18"/>
      <c r="I5" s="156"/>
      <c r="J5" s="156"/>
      <c r="K5" s="156"/>
      <c r="L5" s="156"/>
      <c r="M5" s="156"/>
    </row>
    <row r="6" spans="1:13" ht="15.75" customHeight="1" x14ac:dyDescent="0.35">
      <c r="A6" s="18"/>
      <c r="B6" s="18"/>
      <c r="C6" s="37" t="s">
        <v>34</v>
      </c>
      <c r="D6" s="21"/>
      <c r="E6" s="37" t="s">
        <v>35</v>
      </c>
      <c r="F6" s="21"/>
      <c r="G6" s="37" t="s">
        <v>36</v>
      </c>
      <c r="H6" s="18"/>
      <c r="I6" s="37" t="s">
        <v>34</v>
      </c>
      <c r="J6" s="21"/>
      <c r="K6" s="37" t="s">
        <v>35</v>
      </c>
      <c r="L6" s="21"/>
      <c r="M6" s="37" t="s">
        <v>36</v>
      </c>
    </row>
    <row r="7" spans="1:13" ht="15.75" customHeight="1" x14ac:dyDescent="0.35">
      <c r="A7" s="18"/>
      <c r="B7" s="18"/>
      <c r="C7" s="47"/>
      <c r="D7" s="2"/>
      <c r="E7" s="47"/>
      <c r="F7" s="2"/>
      <c r="G7" s="47"/>
      <c r="H7" s="18"/>
      <c r="I7" s="47"/>
      <c r="J7" s="2"/>
      <c r="K7" s="47"/>
      <c r="L7" s="2"/>
      <c r="M7" s="47"/>
    </row>
    <row r="8" spans="1:13" ht="15.75" customHeight="1" x14ac:dyDescent="0.35">
      <c r="A8" s="8" t="s">
        <v>181</v>
      </c>
      <c r="B8" s="17"/>
      <c r="C8" s="106">
        <v>777145</v>
      </c>
      <c r="D8" s="136"/>
      <c r="E8" s="106">
        <v>476090</v>
      </c>
      <c r="F8" s="136"/>
      <c r="G8" s="106">
        <v>56745</v>
      </c>
      <c r="H8" s="136"/>
      <c r="I8" s="106">
        <v>454252</v>
      </c>
      <c r="J8" s="136"/>
      <c r="K8" s="106">
        <v>280339</v>
      </c>
      <c r="L8" s="136"/>
      <c r="M8" s="106">
        <v>33761</v>
      </c>
    </row>
    <row r="9" spans="1:13" ht="15.75" customHeight="1" x14ac:dyDescent="0.35">
      <c r="A9" s="8" t="s">
        <v>182</v>
      </c>
      <c r="B9" s="17"/>
      <c r="C9" s="110">
        <v>707522</v>
      </c>
      <c r="D9" s="136"/>
      <c r="E9" s="110">
        <v>43444</v>
      </c>
      <c r="F9" s="136"/>
      <c r="G9" s="110">
        <v>20619</v>
      </c>
      <c r="H9" s="103"/>
      <c r="I9" s="110">
        <v>434900</v>
      </c>
      <c r="J9" s="136"/>
      <c r="K9" s="110">
        <v>45354</v>
      </c>
      <c r="L9" s="136"/>
      <c r="M9" s="110">
        <v>7229</v>
      </c>
    </row>
    <row r="10" spans="1:13" ht="15.75" customHeight="1" x14ac:dyDescent="0.35">
      <c r="A10" s="8" t="s">
        <v>21</v>
      </c>
      <c r="B10" s="17"/>
      <c r="C10" s="134">
        <v>69623</v>
      </c>
      <c r="D10" s="136"/>
      <c r="E10" s="134">
        <v>432646</v>
      </c>
      <c r="F10" s="136"/>
      <c r="G10" s="134">
        <v>36126</v>
      </c>
      <c r="H10" s="103"/>
      <c r="I10" s="134">
        <v>19352</v>
      </c>
      <c r="J10" s="136"/>
      <c r="K10" s="134">
        <v>234985</v>
      </c>
      <c r="L10" s="136"/>
      <c r="M10" s="134">
        <v>26532</v>
      </c>
    </row>
    <row r="11" spans="1:13" ht="15.75" customHeight="1" x14ac:dyDescent="0.35">
      <c r="A11" s="8" t="s">
        <v>108</v>
      </c>
      <c r="B11" s="17"/>
      <c r="C11" s="110"/>
      <c r="D11" s="136"/>
      <c r="E11" s="110"/>
      <c r="F11" s="136"/>
      <c r="G11" s="110"/>
      <c r="H11" s="103"/>
      <c r="I11" s="110"/>
      <c r="J11" s="136"/>
      <c r="K11" s="110"/>
      <c r="L11" s="136"/>
      <c r="M11" s="110"/>
    </row>
    <row r="12" spans="1:13" ht="15.75" customHeight="1" x14ac:dyDescent="0.35">
      <c r="A12" s="13" t="s">
        <v>121</v>
      </c>
      <c r="B12" s="17"/>
      <c r="C12" s="110">
        <v>65791</v>
      </c>
      <c r="D12" s="136"/>
      <c r="E12" s="110">
        <v>136620</v>
      </c>
      <c r="F12" s="136"/>
      <c r="G12" s="110">
        <v>27023</v>
      </c>
      <c r="H12" s="103"/>
      <c r="I12" s="110">
        <v>47539</v>
      </c>
      <c r="J12" s="136"/>
      <c r="K12" s="110">
        <v>101458</v>
      </c>
      <c r="L12" s="136"/>
      <c r="M12" s="110">
        <v>11670</v>
      </c>
    </row>
    <row r="13" spans="1:13" ht="15.75" customHeight="1" x14ac:dyDescent="0.35">
      <c r="A13" s="13" t="s">
        <v>122</v>
      </c>
      <c r="B13" s="17"/>
      <c r="C13" s="110">
        <v>30328</v>
      </c>
      <c r="D13" s="136"/>
      <c r="E13" s="110">
        <v>89838</v>
      </c>
      <c r="F13" s="136"/>
      <c r="G13" s="110">
        <v>8297</v>
      </c>
      <c r="H13" s="103"/>
      <c r="I13" s="110">
        <v>26155</v>
      </c>
      <c r="J13" s="136"/>
      <c r="K13" s="110">
        <v>65890</v>
      </c>
      <c r="L13" s="136"/>
      <c r="M13" s="110">
        <v>5462</v>
      </c>
    </row>
    <row r="14" spans="1:13" ht="15.75" customHeight="1" x14ac:dyDescent="0.35">
      <c r="A14" s="13" t="s">
        <v>123</v>
      </c>
      <c r="B14" s="17"/>
      <c r="C14" s="110">
        <v>27824</v>
      </c>
      <c r="D14" s="136"/>
      <c r="E14" s="110">
        <v>68944</v>
      </c>
      <c r="F14" s="136"/>
      <c r="G14" s="110">
        <v>18334</v>
      </c>
      <c r="H14" s="103"/>
      <c r="I14" s="110">
        <v>21891</v>
      </c>
      <c r="J14" s="136"/>
      <c r="K14" s="110">
        <v>53771</v>
      </c>
      <c r="L14" s="136"/>
      <c r="M14" s="110">
        <v>9718</v>
      </c>
    </row>
    <row r="15" spans="1:13" ht="15.75" customHeight="1" x14ac:dyDescent="0.35">
      <c r="A15" s="13" t="s">
        <v>46</v>
      </c>
      <c r="B15" s="17"/>
      <c r="C15" s="110">
        <v>0</v>
      </c>
      <c r="D15" s="136"/>
      <c r="E15" s="110">
        <v>3671</v>
      </c>
      <c r="F15" s="136"/>
      <c r="G15" s="110">
        <v>0</v>
      </c>
      <c r="H15" s="103"/>
      <c r="I15" s="110">
        <v>0</v>
      </c>
      <c r="J15" s="136"/>
      <c r="K15" s="110">
        <v>0</v>
      </c>
      <c r="L15" s="136"/>
      <c r="M15" s="110">
        <v>0</v>
      </c>
    </row>
    <row r="16" spans="1:13" ht="15.75" customHeight="1" x14ac:dyDescent="0.35">
      <c r="A16" s="8" t="s">
        <v>112</v>
      </c>
      <c r="B16" s="17"/>
      <c r="C16" s="134">
        <f>SUM(C12:C15)</f>
        <v>123943</v>
      </c>
      <c r="D16" s="136"/>
      <c r="E16" s="134">
        <f>SUM(E12:E15)</f>
        <v>299073</v>
      </c>
      <c r="F16" s="136"/>
      <c r="G16" s="134">
        <f>SUM(G12:G15)</f>
        <v>53654</v>
      </c>
      <c r="H16" s="136"/>
      <c r="I16" s="134">
        <f>SUM(I12:I15)</f>
        <v>95585</v>
      </c>
      <c r="J16" s="136"/>
      <c r="K16" s="134">
        <f>SUM(K12:K15)</f>
        <v>221119</v>
      </c>
      <c r="L16" s="136"/>
      <c r="M16" s="134">
        <f>SUM(M12:M15)</f>
        <v>26850</v>
      </c>
    </row>
    <row r="17" spans="1:13" ht="15.75" customHeight="1" x14ac:dyDescent="0.35">
      <c r="A17" s="8" t="s">
        <v>113</v>
      </c>
      <c r="B17" s="17"/>
      <c r="C17" s="110">
        <f>C10-C16</f>
        <v>-54320</v>
      </c>
      <c r="D17" s="136"/>
      <c r="E17" s="110">
        <f>E10-E16</f>
        <v>133573</v>
      </c>
      <c r="F17" s="136"/>
      <c r="G17" s="110">
        <f>G10-G16</f>
        <v>-17528</v>
      </c>
      <c r="H17" s="136"/>
      <c r="I17" s="110">
        <f>I10-I16</f>
        <v>-76233</v>
      </c>
      <c r="J17" s="136"/>
      <c r="K17" s="110">
        <f>K10-K16</f>
        <v>13866</v>
      </c>
      <c r="L17" s="136"/>
      <c r="M17" s="110">
        <f>M10-M16</f>
        <v>-318</v>
      </c>
    </row>
    <row r="18" spans="1:13" ht="15.75" customHeight="1" x14ac:dyDescent="0.35">
      <c r="A18" s="8" t="s">
        <v>183</v>
      </c>
      <c r="B18" s="17"/>
      <c r="C18" s="110">
        <v>0</v>
      </c>
      <c r="D18" s="136"/>
      <c r="E18" s="110">
        <v>0</v>
      </c>
      <c r="F18" s="136"/>
      <c r="G18" s="110">
        <v>1006</v>
      </c>
      <c r="H18" s="103"/>
      <c r="I18" s="110">
        <v>0</v>
      </c>
      <c r="J18" s="136"/>
      <c r="K18" s="110">
        <v>5300</v>
      </c>
      <c r="L18" s="136"/>
      <c r="M18" s="110">
        <v>385</v>
      </c>
    </row>
    <row r="19" spans="1:13" ht="15.75" customHeight="1" x14ac:dyDescent="0.35">
      <c r="A19" s="8" t="s">
        <v>184</v>
      </c>
      <c r="B19" s="17"/>
      <c r="C19" s="110">
        <v>-5026</v>
      </c>
      <c r="D19" s="136"/>
      <c r="E19" s="110">
        <v>0</v>
      </c>
      <c r="F19" s="103"/>
      <c r="G19" s="110">
        <v>-1163</v>
      </c>
      <c r="H19" s="103"/>
      <c r="I19" s="110">
        <v>-3825</v>
      </c>
      <c r="J19" s="136"/>
      <c r="K19" s="110">
        <v>0</v>
      </c>
      <c r="L19" s="136"/>
      <c r="M19" s="110">
        <v>-307</v>
      </c>
    </row>
    <row r="20" spans="1:13" ht="15.75" customHeight="1" thickBot="1" x14ac:dyDescent="0.4">
      <c r="A20" s="8" t="s">
        <v>185</v>
      </c>
      <c r="B20" s="17"/>
      <c r="C20" s="137">
        <f>SUM(C17:C19)</f>
        <v>-59346</v>
      </c>
      <c r="D20" s="136"/>
      <c r="E20" s="137">
        <f>SUM(E17:E19)</f>
        <v>133573</v>
      </c>
      <c r="F20" s="136"/>
      <c r="G20" s="137">
        <f>SUM(G17:G19)</f>
        <v>-17685</v>
      </c>
      <c r="H20" s="136"/>
      <c r="I20" s="137">
        <f>SUM(I17:I19)</f>
        <v>-80058</v>
      </c>
      <c r="J20" s="136"/>
      <c r="K20" s="137">
        <f>SUM(K17:K19)</f>
        <v>19166</v>
      </c>
      <c r="L20" s="136"/>
      <c r="M20" s="137">
        <f>SUM(M17:M19)</f>
        <v>-240</v>
      </c>
    </row>
    <row r="21" spans="1:13" ht="15.75" customHeight="1" thickTop="1" x14ac:dyDescent="0.35">
      <c r="A21" s="4"/>
      <c r="B21" s="4"/>
      <c r="C21" s="48"/>
      <c r="D21" s="4"/>
      <c r="E21" s="48"/>
      <c r="F21" s="4"/>
      <c r="G21" s="48"/>
      <c r="H21" s="4"/>
      <c r="I21" s="48"/>
      <c r="J21" s="4"/>
      <c r="K21" s="48"/>
      <c r="L21" s="4"/>
      <c r="M21" s="49"/>
    </row>
    <row r="22" spans="1:13" ht="15.75" customHeight="1" x14ac:dyDescent="0.35">
      <c r="A22" s="172" t="s">
        <v>186</v>
      </c>
      <c r="B22" s="172"/>
      <c r="C22" s="172"/>
      <c r="D22" s="172"/>
      <c r="E22" s="172"/>
      <c r="F22" s="172"/>
      <c r="G22" s="172"/>
      <c r="H22" s="172"/>
      <c r="I22" s="172"/>
      <c r="J22" s="172"/>
      <c r="K22" s="172"/>
      <c r="L22" s="172"/>
      <c r="M22" s="161"/>
    </row>
    <row r="23" spans="1:13" ht="15.75" customHeight="1" x14ac:dyDescent="0.35">
      <c r="A23" s="4"/>
      <c r="B23" s="4"/>
      <c r="C23" s="19"/>
      <c r="D23" s="19"/>
      <c r="E23" s="19"/>
      <c r="F23" s="19"/>
      <c r="G23" s="19"/>
      <c r="H23" s="2"/>
      <c r="I23" s="19"/>
      <c r="J23" s="19"/>
      <c r="K23" s="19"/>
      <c r="L23" s="19"/>
      <c r="M23" s="19"/>
    </row>
    <row r="24" spans="1:13" ht="15.75" customHeight="1" x14ac:dyDescent="0.35">
      <c r="A24" s="4"/>
      <c r="B24" s="4"/>
      <c r="C24" s="157" t="s">
        <v>1</v>
      </c>
      <c r="D24" s="157"/>
      <c r="E24" s="157"/>
      <c r="F24" s="157"/>
      <c r="G24" s="157"/>
      <c r="H24" s="2"/>
      <c r="I24" s="157" t="s">
        <v>2</v>
      </c>
      <c r="J24" s="157"/>
      <c r="K24" s="157"/>
      <c r="L24" s="157"/>
      <c r="M24" s="157"/>
    </row>
    <row r="25" spans="1:13" ht="15.75" customHeight="1" x14ac:dyDescent="0.35">
      <c r="A25" s="4"/>
      <c r="B25" s="4"/>
      <c r="C25" s="156"/>
      <c r="D25" s="156"/>
      <c r="E25" s="156"/>
      <c r="F25" s="156"/>
      <c r="G25" s="156"/>
      <c r="H25" s="18"/>
      <c r="I25" s="156"/>
      <c r="J25" s="156"/>
      <c r="K25" s="156"/>
      <c r="L25" s="156"/>
      <c r="M25" s="156"/>
    </row>
    <row r="26" spans="1:13" ht="15.75" customHeight="1" x14ac:dyDescent="0.35">
      <c r="A26" s="4"/>
      <c r="B26" s="4"/>
      <c r="C26" s="21"/>
      <c r="D26" s="21"/>
      <c r="E26" s="21"/>
      <c r="F26" s="21"/>
      <c r="G26" s="21"/>
      <c r="H26" s="2"/>
      <c r="I26" s="21"/>
      <c r="J26" s="21"/>
      <c r="K26" s="21"/>
      <c r="L26" s="21"/>
      <c r="M26" s="21"/>
    </row>
    <row r="27" spans="1:13" ht="15.75" customHeight="1" x14ac:dyDescent="0.35">
      <c r="A27" s="50" t="s">
        <v>187</v>
      </c>
      <c r="B27" s="4"/>
      <c r="C27" s="170">
        <v>56542</v>
      </c>
      <c r="D27" s="170"/>
      <c r="E27" s="170"/>
      <c r="F27" s="170"/>
      <c r="G27" s="170"/>
      <c r="H27" s="2"/>
      <c r="I27" s="170">
        <v>-61132</v>
      </c>
      <c r="J27" s="170"/>
      <c r="K27" s="170"/>
      <c r="L27" s="170"/>
      <c r="M27" s="170"/>
    </row>
    <row r="28" spans="1:13" ht="15.75" customHeight="1" x14ac:dyDescent="0.35">
      <c r="A28" s="50" t="s">
        <v>188</v>
      </c>
      <c r="B28" s="4"/>
      <c r="C28" s="171">
        <v>-33241</v>
      </c>
      <c r="D28" s="171"/>
      <c r="E28" s="171"/>
      <c r="F28" s="171"/>
      <c r="G28" s="171"/>
      <c r="H28" s="2"/>
      <c r="I28" s="171">
        <v>-33458</v>
      </c>
      <c r="J28" s="171"/>
      <c r="K28" s="171"/>
      <c r="L28" s="171"/>
      <c r="M28" s="171"/>
    </row>
    <row r="29" spans="1:13" ht="15.75" customHeight="1" x14ac:dyDescent="0.35">
      <c r="A29" s="50" t="s">
        <v>189</v>
      </c>
      <c r="B29" s="4"/>
      <c r="C29" s="171">
        <v>581</v>
      </c>
      <c r="D29" s="171"/>
      <c r="E29" s="171"/>
      <c r="F29" s="171"/>
      <c r="G29" s="171"/>
      <c r="H29" s="2"/>
      <c r="I29" s="171">
        <v>4430</v>
      </c>
      <c r="J29" s="171"/>
      <c r="K29" s="171"/>
      <c r="L29" s="171"/>
      <c r="M29" s="171"/>
    </row>
    <row r="30" spans="1:13" ht="15.75" customHeight="1" x14ac:dyDescent="0.35">
      <c r="A30" s="51" t="s">
        <v>114</v>
      </c>
      <c r="B30" s="4"/>
      <c r="C30" s="168">
        <v>-931</v>
      </c>
      <c r="D30" s="168"/>
      <c r="E30" s="168"/>
      <c r="F30" s="168"/>
      <c r="G30" s="168"/>
      <c r="H30" s="2"/>
      <c r="I30" s="168">
        <v>6391</v>
      </c>
      <c r="J30" s="168"/>
      <c r="K30" s="168"/>
      <c r="L30" s="168"/>
      <c r="M30" s="168"/>
    </row>
    <row r="31" spans="1:13" ht="15.75" customHeight="1" thickBot="1" x14ac:dyDescent="0.4">
      <c r="A31" s="50" t="s">
        <v>190</v>
      </c>
      <c r="B31" s="4"/>
      <c r="C31" s="169">
        <f>SUM(C27:G30)</f>
        <v>22951</v>
      </c>
      <c r="D31" s="169"/>
      <c r="E31" s="169"/>
      <c r="F31" s="169"/>
      <c r="G31" s="169"/>
      <c r="H31" s="2"/>
      <c r="I31" s="169">
        <f>SUM(I27:M30)</f>
        <v>-83769</v>
      </c>
      <c r="J31" s="169"/>
      <c r="K31" s="169"/>
      <c r="L31" s="169"/>
      <c r="M31" s="169"/>
    </row>
    <row r="32" spans="1:13" ht="15.75" customHeight="1" thickTop="1" x14ac:dyDescent="0.35">
      <c r="A32" s="4"/>
      <c r="B32" s="4"/>
      <c r="C32" s="19"/>
      <c r="D32" s="19"/>
      <c r="E32" s="19"/>
      <c r="F32" s="19"/>
      <c r="G32" s="52"/>
      <c r="H32" s="2"/>
      <c r="I32" s="19"/>
      <c r="J32" s="19"/>
      <c r="K32" s="19"/>
      <c r="L32" s="19"/>
      <c r="M32" s="52"/>
    </row>
    <row r="33" spans="1:15" ht="15.75" customHeight="1" x14ac:dyDescent="0.35">
      <c r="A33" s="4"/>
      <c r="B33" s="4"/>
      <c r="C33" s="157" t="s">
        <v>53</v>
      </c>
      <c r="D33" s="157"/>
      <c r="E33" s="157"/>
      <c r="F33" s="157"/>
      <c r="G33" s="157"/>
      <c r="H33" s="2"/>
      <c r="I33" s="157" t="s">
        <v>54</v>
      </c>
      <c r="J33" s="157"/>
      <c r="K33" s="157"/>
      <c r="L33" s="157"/>
      <c r="M33" s="157"/>
    </row>
    <row r="34" spans="1:15" ht="15.75" customHeight="1" x14ac:dyDescent="0.35">
      <c r="A34" s="4"/>
      <c r="B34" s="4"/>
      <c r="C34" s="156"/>
      <c r="D34" s="156"/>
      <c r="E34" s="156"/>
      <c r="F34" s="156"/>
      <c r="G34" s="156"/>
      <c r="H34" s="18"/>
      <c r="I34" s="156"/>
      <c r="J34" s="156"/>
      <c r="K34" s="156"/>
      <c r="L34" s="156"/>
      <c r="M34" s="156"/>
    </row>
    <row r="35" spans="1:15" ht="15.75" customHeight="1" x14ac:dyDescent="0.35">
      <c r="A35" s="4"/>
      <c r="B35" s="4"/>
      <c r="C35" s="37" t="s">
        <v>34</v>
      </c>
      <c r="D35" s="21"/>
      <c r="E35" s="37" t="s">
        <v>35</v>
      </c>
      <c r="F35" s="21"/>
      <c r="G35" s="37" t="s">
        <v>36</v>
      </c>
      <c r="H35" s="18"/>
      <c r="I35" s="37" t="s">
        <v>34</v>
      </c>
      <c r="J35" s="21"/>
      <c r="K35" s="37" t="s">
        <v>35</v>
      </c>
      <c r="L35" s="21"/>
      <c r="M35" s="37" t="s">
        <v>36</v>
      </c>
    </row>
    <row r="36" spans="1:15" ht="15.75" customHeight="1" x14ac:dyDescent="0.35">
      <c r="B36" s="4"/>
      <c r="C36" s="47"/>
      <c r="D36" s="2"/>
      <c r="E36" s="47"/>
      <c r="F36" s="2"/>
      <c r="G36" s="47"/>
      <c r="H36" s="18"/>
      <c r="I36" s="47"/>
      <c r="J36" s="2"/>
      <c r="K36" s="47"/>
      <c r="L36" s="2"/>
      <c r="M36" s="47"/>
    </row>
    <row r="37" spans="1:15" ht="15.75" customHeight="1" x14ac:dyDescent="0.35">
      <c r="A37" s="4" t="s">
        <v>181</v>
      </c>
      <c r="B37" s="4"/>
      <c r="C37" s="106">
        <v>1481297</v>
      </c>
      <c r="D37" s="136"/>
      <c r="E37" s="106">
        <v>922418</v>
      </c>
      <c r="F37" s="136"/>
      <c r="G37" s="106">
        <v>124705</v>
      </c>
      <c r="H37" s="136"/>
      <c r="I37" s="106">
        <v>1224125</v>
      </c>
      <c r="J37" s="136"/>
      <c r="K37" s="106">
        <v>611005</v>
      </c>
      <c r="L37" s="103"/>
      <c r="M37" s="106">
        <v>59043</v>
      </c>
      <c r="N37" s="11"/>
      <c r="O37" s="11"/>
    </row>
    <row r="38" spans="1:15" ht="15.75" customHeight="1" x14ac:dyDescent="0.35">
      <c r="A38" s="4" t="s">
        <v>182</v>
      </c>
      <c r="B38" s="4"/>
      <c r="C38" s="110">
        <v>1352125</v>
      </c>
      <c r="D38" s="136"/>
      <c r="E38" s="110">
        <v>90481</v>
      </c>
      <c r="F38" s="136"/>
      <c r="G38" s="110">
        <v>40299</v>
      </c>
      <c r="H38" s="103"/>
      <c r="I38" s="110">
        <v>1170659</v>
      </c>
      <c r="J38" s="136"/>
      <c r="K38" s="110">
        <v>95407</v>
      </c>
      <c r="L38" s="103"/>
      <c r="M38" s="110">
        <v>13815</v>
      </c>
      <c r="N38" s="11"/>
      <c r="O38" s="11"/>
    </row>
    <row r="39" spans="1:15" ht="15.75" customHeight="1" x14ac:dyDescent="0.35">
      <c r="A39" s="4" t="s">
        <v>21</v>
      </c>
      <c r="B39" s="4"/>
      <c r="C39" s="134">
        <v>129172</v>
      </c>
      <c r="D39" s="136"/>
      <c r="E39" s="134">
        <v>831937</v>
      </c>
      <c r="F39" s="136"/>
      <c r="G39" s="134">
        <v>84406</v>
      </c>
      <c r="H39" s="103"/>
      <c r="I39" s="134">
        <v>53466</v>
      </c>
      <c r="J39" s="136"/>
      <c r="K39" s="134">
        <v>515598</v>
      </c>
      <c r="L39" s="136"/>
      <c r="M39" s="134">
        <v>45228</v>
      </c>
    </row>
    <row r="40" spans="1:15" ht="15.75" customHeight="1" x14ac:dyDescent="0.35">
      <c r="A40" s="4" t="s">
        <v>108</v>
      </c>
      <c r="B40" s="4"/>
      <c r="C40" s="110"/>
      <c r="D40" s="136"/>
      <c r="E40" s="110"/>
      <c r="F40" s="136"/>
      <c r="G40" s="110"/>
      <c r="H40" s="103"/>
      <c r="I40" s="110"/>
      <c r="J40" s="136"/>
      <c r="K40" s="110"/>
      <c r="L40" s="103"/>
      <c r="M40" s="110"/>
      <c r="N40" s="11"/>
      <c r="O40" s="11"/>
    </row>
    <row r="41" spans="1:15" ht="15.75" customHeight="1" x14ac:dyDescent="0.35">
      <c r="A41" s="53" t="s">
        <v>121</v>
      </c>
      <c r="B41" s="4"/>
      <c r="C41" s="110">
        <v>120810</v>
      </c>
      <c r="D41" s="136"/>
      <c r="E41" s="110">
        <v>254227</v>
      </c>
      <c r="F41" s="136"/>
      <c r="G41" s="110">
        <v>52352</v>
      </c>
      <c r="H41" s="103"/>
      <c r="I41" s="110">
        <v>119457</v>
      </c>
      <c r="J41" s="136"/>
      <c r="K41" s="110">
        <v>225019</v>
      </c>
      <c r="L41" s="103"/>
      <c r="M41" s="110">
        <v>24635</v>
      </c>
      <c r="N41" s="11"/>
      <c r="O41" s="11"/>
    </row>
    <row r="42" spans="1:15" ht="15.75" customHeight="1" x14ac:dyDescent="0.35">
      <c r="A42" s="53" t="s">
        <v>122</v>
      </c>
      <c r="B42" s="4"/>
      <c r="C42" s="110">
        <v>63497</v>
      </c>
      <c r="D42" s="136"/>
      <c r="E42" s="110">
        <v>168482</v>
      </c>
      <c r="F42" s="136"/>
      <c r="G42" s="110">
        <v>16785</v>
      </c>
      <c r="H42" s="103"/>
      <c r="I42" s="110">
        <v>54815</v>
      </c>
      <c r="J42" s="136"/>
      <c r="K42" s="110">
        <v>131865</v>
      </c>
      <c r="L42" s="103"/>
      <c r="M42" s="110">
        <v>11308</v>
      </c>
      <c r="N42" s="11"/>
      <c r="O42" s="11"/>
    </row>
    <row r="43" spans="1:15" ht="15.75" customHeight="1" x14ac:dyDescent="0.35">
      <c r="A43" s="53" t="s">
        <v>123</v>
      </c>
      <c r="B43" s="4"/>
      <c r="C43" s="110">
        <v>53347</v>
      </c>
      <c r="D43" s="136"/>
      <c r="E43" s="110">
        <v>127592</v>
      </c>
      <c r="F43" s="136"/>
      <c r="G43" s="110">
        <v>34617</v>
      </c>
      <c r="H43" s="103"/>
      <c r="I43" s="110">
        <v>45301</v>
      </c>
      <c r="J43" s="136"/>
      <c r="K43" s="110">
        <v>112455</v>
      </c>
      <c r="L43" s="103"/>
      <c r="M43" s="110">
        <v>19824</v>
      </c>
      <c r="N43" s="11"/>
      <c r="O43" s="11"/>
    </row>
    <row r="44" spans="1:15" ht="15.75" customHeight="1" x14ac:dyDescent="0.35">
      <c r="A44" s="53" t="s">
        <v>57</v>
      </c>
      <c r="B44" s="4"/>
      <c r="C44" s="110">
        <v>0</v>
      </c>
      <c r="D44" s="136"/>
      <c r="E44" s="110">
        <v>0</v>
      </c>
      <c r="F44" s="136"/>
      <c r="G44" s="110">
        <v>0</v>
      </c>
      <c r="H44" s="103"/>
      <c r="I44" s="110">
        <v>0</v>
      </c>
      <c r="J44" s="136"/>
      <c r="K44" s="110">
        <v>73900</v>
      </c>
      <c r="L44" s="103"/>
      <c r="M44" s="110">
        <v>2900</v>
      </c>
      <c r="N44" s="11"/>
      <c r="O44" s="11"/>
    </row>
    <row r="45" spans="1:15" ht="15.75" customHeight="1" x14ac:dyDescent="0.35">
      <c r="A45" s="53" t="s">
        <v>46</v>
      </c>
      <c r="B45" s="4"/>
      <c r="C45" s="110">
        <v>0</v>
      </c>
      <c r="D45" s="136"/>
      <c r="E45" s="110">
        <v>4488</v>
      </c>
      <c r="F45" s="136"/>
      <c r="G45" s="110">
        <v>0</v>
      </c>
      <c r="H45" s="103"/>
      <c r="I45" s="110">
        <v>0</v>
      </c>
      <c r="J45" s="136"/>
      <c r="K45" s="110">
        <v>0</v>
      </c>
      <c r="L45" s="103"/>
      <c r="M45" s="110">
        <v>0</v>
      </c>
      <c r="N45" s="11"/>
      <c r="O45" s="11"/>
    </row>
    <row r="46" spans="1:15" ht="15.75" customHeight="1" x14ac:dyDescent="0.35">
      <c r="A46" s="4" t="s">
        <v>112</v>
      </c>
      <c r="B46" s="4"/>
      <c r="C46" s="134">
        <f>SUM(C41:C45)</f>
        <v>237654</v>
      </c>
      <c r="D46" s="103"/>
      <c r="E46" s="134">
        <f>SUM(E41:E45)</f>
        <v>554789</v>
      </c>
      <c r="F46" s="103"/>
      <c r="G46" s="134">
        <f>SUM(G41:G45)</f>
        <v>103754</v>
      </c>
      <c r="H46" s="103"/>
      <c r="I46" s="134">
        <f>SUM(I41:I45)</f>
        <v>219573</v>
      </c>
      <c r="J46" s="103"/>
      <c r="K46" s="134">
        <f>SUM(K41:K45)</f>
        <v>543239</v>
      </c>
      <c r="L46" s="103"/>
      <c r="M46" s="134">
        <f>SUM(M41:M45)</f>
        <v>58667</v>
      </c>
    </row>
    <row r="47" spans="1:15" ht="15.75" customHeight="1" x14ac:dyDescent="0.35">
      <c r="A47" s="4" t="s">
        <v>113</v>
      </c>
      <c r="B47" s="4"/>
      <c r="C47" s="110">
        <f>C39-C46</f>
        <v>-108482</v>
      </c>
      <c r="D47" s="136"/>
      <c r="E47" s="110">
        <f>E39-E46</f>
        <v>277148</v>
      </c>
      <c r="F47" s="136"/>
      <c r="G47" s="110">
        <f>G39-G46</f>
        <v>-19348</v>
      </c>
      <c r="H47" s="136"/>
      <c r="I47" s="110">
        <f>I39-I46</f>
        <v>-166107</v>
      </c>
      <c r="J47" s="136"/>
      <c r="K47" s="110">
        <f>K39-K46</f>
        <v>-27641</v>
      </c>
      <c r="L47" s="136"/>
      <c r="M47" s="110">
        <f>M39-M46</f>
        <v>-13439</v>
      </c>
    </row>
    <row r="48" spans="1:15" ht="15.75" customHeight="1" x14ac:dyDescent="0.35">
      <c r="A48" s="4" t="s">
        <v>183</v>
      </c>
      <c r="B48" s="4"/>
      <c r="C48" s="110">
        <v>0</v>
      </c>
      <c r="D48" s="136"/>
      <c r="E48" s="110">
        <v>0</v>
      </c>
      <c r="F48" s="136"/>
      <c r="G48" s="110">
        <v>2738</v>
      </c>
      <c r="H48" s="103"/>
      <c r="I48" s="110">
        <v>0</v>
      </c>
      <c r="J48" s="136"/>
      <c r="K48" s="110">
        <v>5300</v>
      </c>
      <c r="L48" s="136"/>
      <c r="M48" s="110">
        <v>587</v>
      </c>
    </row>
    <row r="49" spans="1:13" ht="15.75" customHeight="1" x14ac:dyDescent="0.35">
      <c r="A49" s="4" t="s">
        <v>184</v>
      </c>
      <c r="B49" s="4"/>
      <c r="C49" s="110">
        <v>-9338</v>
      </c>
      <c r="D49" s="136"/>
      <c r="E49" s="110">
        <v>0</v>
      </c>
      <c r="F49" s="103"/>
      <c r="G49" s="110">
        <v>-2895</v>
      </c>
      <c r="H49" s="103"/>
      <c r="I49" s="110">
        <v>-11909</v>
      </c>
      <c r="J49" s="136"/>
      <c r="K49" s="110">
        <v>0</v>
      </c>
      <c r="L49" s="136"/>
      <c r="M49" s="110">
        <v>-533</v>
      </c>
    </row>
    <row r="50" spans="1:13" ht="15.75" customHeight="1" thickBot="1" x14ac:dyDescent="0.4">
      <c r="A50" s="4" t="s">
        <v>185</v>
      </c>
      <c r="B50" s="4"/>
      <c r="C50" s="137">
        <f>SUM(C47:C49)</f>
        <v>-117820</v>
      </c>
      <c r="D50" s="103"/>
      <c r="E50" s="137">
        <f>SUM(E47:E49)</f>
        <v>277148</v>
      </c>
      <c r="F50" s="103"/>
      <c r="G50" s="137">
        <f>SUM(G47:G49)</f>
        <v>-19505</v>
      </c>
      <c r="H50" s="103"/>
      <c r="I50" s="137">
        <f>SUM(I47:I49)</f>
        <v>-178016</v>
      </c>
      <c r="J50" s="103"/>
      <c r="K50" s="137">
        <f>SUM(K47:K49)</f>
        <v>-22341</v>
      </c>
      <c r="L50" s="103"/>
      <c r="M50" s="137">
        <f>SUM(M47:M49)</f>
        <v>-13385</v>
      </c>
    </row>
    <row r="51" spans="1:13" ht="15.75" customHeight="1" thickTop="1" x14ac:dyDescent="0.35">
      <c r="A51" s="4"/>
      <c r="B51" s="4"/>
      <c r="C51" s="48"/>
      <c r="D51" s="4"/>
      <c r="E51" s="48"/>
      <c r="F51" s="4"/>
      <c r="G51" s="48"/>
      <c r="H51" s="4"/>
      <c r="I51" s="48"/>
      <c r="J51" s="4"/>
      <c r="K51" s="48"/>
      <c r="L51" s="4"/>
      <c r="M51" s="49"/>
    </row>
    <row r="52" spans="1:13" ht="15.75" customHeight="1" x14ac:dyDescent="0.35">
      <c r="A52" s="160" t="s">
        <v>186</v>
      </c>
      <c r="B52" s="160"/>
      <c r="C52" s="160"/>
      <c r="D52" s="160"/>
      <c r="E52" s="160"/>
      <c r="F52" s="160"/>
      <c r="G52" s="160"/>
      <c r="H52" s="160"/>
      <c r="I52" s="160"/>
      <c r="J52" s="160"/>
      <c r="K52" s="160"/>
      <c r="L52" s="160"/>
      <c r="M52" s="161"/>
    </row>
    <row r="53" spans="1:13" ht="15.75" customHeight="1" x14ac:dyDescent="0.35"/>
    <row r="54" spans="1:13" ht="15.75" customHeight="1" x14ac:dyDescent="0.35">
      <c r="C54" s="157" t="s">
        <v>53</v>
      </c>
      <c r="D54" s="157"/>
      <c r="E54" s="157"/>
      <c r="F54" s="157"/>
      <c r="G54" s="157"/>
      <c r="H54" s="2"/>
      <c r="I54" s="157" t="s">
        <v>54</v>
      </c>
      <c r="J54" s="157"/>
      <c r="K54" s="157"/>
      <c r="L54" s="157"/>
      <c r="M54" s="157"/>
    </row>
    <row r="55" spans="1:13" ht="15.75" customHeight="1" x14ac:dyDescent="0.35">
      <c r="C55" s="156"/>
      <c r="D55" s="156"/>
      <c r="E55" s="156"/>
      <c r="F55" s="156"/>
      <c r="G55" s="156"/>
      <c r="H55" s="18"/>
      <c r="I55" s="156"/>
      <c r="J55" s="156"/>
      <c r="K55" s="156"/>
      <c r="L55" s="156"/>
      <c r="M55" s="156"/>
    </row>
    <row r="56" spans="1:13" ht="15.75" customHeight="1" x14ac:dyDescent="0.35">
      <c r="C56" s="54"/>
      <c r="D56" s="55"/>
      <c r="E56" s="56"/>
      <c r="F56" s="57"/>
      <c r="G56" s="54"/>
      <c r="H56" s="58"/>
      <c r="I56" s="56"/>
      <c r="J56" s="57"/>
      <c r="K56" s="57"/>
      <c r="L56" s="57"/>
      <c r="M56" s="57"/>
    </row>
    <row r="57" spans="1:13" ht="15.75" customHeight="1" x14ac:dyDescent="0.35">
      <c r="A57" s="50" t="s">
        <v>187</v>
      </c>
      <c r="C57" s="170">
        <v>139823</v>
      </c>
      <c r="D57" s="170"/>
      <c r="E57" s="170"/>
      <c r="F57" s="170"/>
      <c r="G57" s="170"/>
      <c r="H57" s="99"/>
      <c r="I57" s="170">
        <v>-213742</v>
      </c>
      <c r="J57" s="170"/>
      <c r="K57" s="170"/>
      <c r="L57" s="170"/>
      <c r="M57" s="170"/>
    </row>
    <row r="58" spans="1:13" ht="15.75" customHeight="1" x14ac:dyDescent="0.35">
      <c r="A58" s="50" t="s">
        <v>188</v>
      </c>
      <c r="C58" s="171">
        <v>-66752</v>
      </c>
      <c r="D58" s="171"/>
      <c r="E58" s="171"/>
      <c r="F58" s="171"/>
      <c r="G58" s="171"/>
      <c r="H58" s="99"/>
      <c r="I58" s="171">
        <v>-62740</v>
      </c>
      <c r="J58" s="171"/>
      <c r="K58" s="171"/>
      <c r="L58" s="171"/>
      <c r="M58" s="171"/>
    </row>
    <row r="59" spans="1:13" ht="15.75" customHeight="1" x14ac:dyDescent="0.35">
      <c r="A59" s="50" t="s">
        <v>189</v>
      </c>
      <c r="C59" s="171">
        <v>1288</v>
      </c>
      <c r="D59" s="171"/>
      <c r="E59" s="171"/>
      <c r="F59" s="171"/>
      <c r="G59" s="171"/>
      <c r="H59" s="99"/>
      <c r="I59" s="171">
        <v>13821</v>
      </c>
      <c r="J59" s="171"/>
      <c r="K59" s="171"/>
      <c r="L59" s="171"/>
      <c r="M59" s="171"/>
    </row>
    <row r="60" spans="1:13" ht="15.75" customHeight="1" x14ac:dyDescent="0.35">
      <c r="A60" s="51" t="s">
        <v>114</v>
      </c>
      <c r="C60" s="168">
        <v>-2334</v>
      </c>
      <c r="D60" s="168"/>
      <c r="E60" s="168"/>
      <c r="F60" s="168"/>
      <c r="G60" s="168"/>
      <c r="H60" s="99"/>
      <c r="I60" s="168">
        <v>6391</v>
      </c>
      <c r="J60" s="168"/>
      <c r="K60" s="168"/>
      <c r="L60" s="168"/>
      <c r="M60" s="168"/>
    </row>
    <row r="61" spans="1:13" ht="15.75" customHeight="1" thickBot="1" x14ac:dyDescent="0.4">
      <c r="A61" s="50" t="s">
        <v>190</v>
      </c>
      <c r="C61" s="169">
        <f>SUM(C57:G60)</f>
        <v>72025</v>
      </c>
      <c r="D61" s="169"/>
      <c r="E61" s="169"/>
      <c r="F61" s="169"/>
      <c r="G61" s="169"/>
      <c r="H61" s="99"/>
      <c r="I61" s="169">
        <f>SUM(I57:M60)</f>
        <v>-256270</v>
      </c>
      <c r="J61" s="169"/>
      <c r="K61" s="169"/>
      <c r="L61" s="169"/>
      <c r="M61" s="169"/>
    </row>
    <row r="62" spans="1:13" ht="15.75" customHeight="1" thickTop="1" x14ac:dyDescent="0.35">
      <c r="A62" s="2"/>
      <c r="B62" s="2"/>
      <c r="C62" s="2"/>
      <c r="D62" s="2"/>
      <c r="E62" s="2"/>
      <c r="F62" s="2"/>
      <c r="G62" s="41"/>
      <c r="H62" s="2"/>
      <c r="I62" s="2"/>
      <c r="J62" s="2"/>
      <c r="K62" s="2"/>
      <c r="L62" s="2"/>
      <c r="M62" s="41"/>
    </row>
    <row r="63" spans="1:13" ht="15.75" customHeight="1" x14ac:dyDescent="0.35">
      <c r="A63" s="167" t="s">
        <v>191</v>
      </c>
      <c r="B63" s="167"/>
      <c r="C63" s="167"/>
      <c r="D63" s="167"/>
      <c r="E63" s="167"/>
      <c r="F63" s="167"/>
      <c r="G63" s="167"/>
      <c r="H63" s="167"/>
      <c r="I63" s="167"/>
      <c r="J63" s="167"/>
      <c r="K63" s="167"/>
      <c r="L63" s="167"/>
      <c r="M63" s="167"/>
    </row>
    <row r="64" spans="1:13" x14ac:dyDescent="0.35">
      <c r="A64" s="167"/>
      <c r="B64" s="167"/>
      <c r="C64" s="167"/>
      <c r="D64" s="167"/>
      <c r="E64" s="167"/>
      <c r="F64" s="167"/>
      <c r="G64" s="167"/>
      <c r="H64" s="167"/>
      <c r="I64" s="167"/>
      <c r="J64" s="167"/>
      <c r="K64" s="167"/>
      <c r="L64" s="167"/>
      <c r="M64" s="167"/>
    </row>
  </sheetData>
  <mergeCells count="31">
    <mergeCell ref="C4:G5"/>
    <mergeCell ref="I4:M5"/>
    <mergeCell ref="C33:G34"/>
    <mergeCell ref="A22:M22"/>
    <mergeCell ref="A52:M52"/>
    <mergeCell ref="C24:G25"/>
    <mergeCell ref="I24:M25"/>
    <mergeCell ref="I33:M34"/>
    <mergeCell ref="C54:G55"/>
    <mergeCell ref="I54:M55"/>
    <mergeCell ref="C27:G27"/>
    <mergeCell ref="C31:G31"/>
    <mergeCell ref="C28:G28"/>
    <mergeCell ref="C29:G29"/>
    <mergeCell ref="C30:G30"/>
    <mergeCell ref="I27:M27"/>
    <mergeCell ref="I28:M28"/>
    <mergeCell ref="I29:M29"/>
    <mergeCell ref="I30:M30"/>
    <mergeCell ref="I31:M31"/>
    <mergeCell ref="A63:M64"/>
    <mergeCell ref="C60:G60"/>
    <mergeCell ref="C61:G61"/>
    <mergeCell ref="I57:M57"/>
    <mergeCell ref="I58:M58"/>
    <mergeCell ref="I59:M59"/>
    <mergeCell ref="I60:M60"/>
    <mergeCell ref="I61:M61"/>
    <mergeCell ref="C57:G57"/>
    <mergeCell ref="C58:G58"/>
    <mergeCell ref="C59:G59"/>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98"/>
  <sheetViews>
    <sheetView showGridLines="0" showRuler="0" topLeftCell="A7" zoomScale="90" zoomScaleNormal="90" workbookViewId="0">
      <selection activeCell="M19" sqref="M19"/>
    </sheetView>
  </sheetViews>
  <sheetFormatPr defaultColWidth="13.1796875" defaultRowHeight="15.5" x14ac:dyDescent="0.35"/>
  <cols>
    <col min="1" max="1" width="69.54296875" style="90" customWidth="1"/>
    <col min="2" max="2" width="2.81640625" style="90" customWidth="1"/>
    <col min="3" max="3" width="17.54296875" style="90" customWidth="1"/>
    <col min="4" max="4" width="2.81640625" style="90" customWidth="1"/>
    <col min="5" max="5" width="17.54296875" style="90" customWidth="1"/>
    <col min="6" max="6" width="2.81640625" style="90" customWidth="1"/>
    <col min="7" max="7" width="17.54296875" style="90" customWidth="1"/>
    <col min="8" max="8" width="2.81640625" style="90" customWidth="1"/>
    <col min="9" max="9" width="17.54296875" style="90" customWidth="1"/>
    <col min="10" max="10" width="2.81640625" style="90" customWidth="1"/>
    <col min="11" max="16384" width="13.1796875" style="90"/>
  </cols>
  <sheetData>
    <row r="1" spans="1:10" x14ac:dyDescent="0.35">
      <c r="A1" s="1" t="s">
        <v>5</v>
      </c>
      <c r="B1" s="2"/>
      <c r="C1" s="2"/>
      <c r="D1" s="2"/>
      <c r="E1" s="2"/>
      <c r="F1" s="2"/>
      <c r="G1" s="2"/>
      <c r="H1" s="2"/>
      <c r="I1" s="2"/>
      <c r="J1" s="2"/>
    </row>
    <row r="2" spans="1:10" x14ac:dyDescent="0.35">
      <c r="A2" s="1" t="s">
        <v>192</v>
      </c>
      <c r="B2" s="2"/>
      <c r="C2" s="2"/>
      <c r="D2" s="2"/>
      <c r="E2" s="2"/>
      <c r="F2" s="2"/>
      <c r="G2" s="2"/>
      <c r="H2" s="2"/>
      <c r="I2" s="2"/>
      <c r="J2" s="2"/>
    </row>
    <row r="3" spans="1:10" x14ac:dyDescent="0.35">
      <c r="A3" s="2" t="s">
        <v>193</v>
      </c>
      <c r="B3" s="2"/>
      <c r="C3" s="2"/>
      <c r="D3" s="2"/>
      <c r="E3" s="2"/>
      <c r="F3" s="2"/>
      <c r="G3" s="2"/>
      <c r="H3" s="2"/>
      <c r="I3" s="2"/>
      <c r="J3" s="2"/>
    </row>
    <row r="4" spans="1:10" x14ac:dyDescent="0.35">
      <c r="A4" s="2"/>
      <c r="B4" s="19"/>
      <c r="C4" s="157" t="s">
        <v>1</v>
      </c>
      <c r="D4" s="157"/>
      <c r="E4" s="157"/>
      <c r="F4" s="2"/>
      <c r="G4" s="157" t="s">
        <v>2</v>
      </c>
      <c r="H4" s="157"/>
      <c r="I4" s="157"/>
      <c r="J4" s="2"/>
    </row>
    <row r="5" spans="1:10" x14ac:dyDescent="0.35">
      <c r="A5" s="2"/>
      <c r="B5" s="36"/>
      <c r="C5" s="156"/>
      <c r="D5" s="156"/>
      <c r="E5" s="156"/>
      <c r="F5" s="2"/>
      <c r="G5" s="156"/>
      <c r="H5" s="156"/>
      <c r="I5" s="156"/>
      <c r="J5" s="2"/>
    </row>
    <row r="6" spans="1:10" ht="31" x14ac:dyDescent="0.35">
      <c r="A6" s="1"/>
      <c r="B6" s="2"/>
      <c r="C6" s="37" t="s">
        <v>124</v>
      </c>
      <c r="D6" s="38"/>
      <c r="E6" s="37" t="s">
        <v>194</v>
      </c>
      <c r="F6" s="2"/>
      <c r="G6" s="37" t="s">
        <v>124</v>
      </c>
      <c r="H6" s="38"/>
      <c r="I6" s="37" t="s">
        <v>194</v>
      </c>
      <c r="J6" s="2"/>
    </row>
    <row r="7" spans="1:10" x14ac:dyDescent="0.35">
      <c r="A7" s="3" t="s">
        <v>195</v>
      </c>
      <c r="B7" s="36"/>
      <c r="C7" s="110">
        <v>2086</v>
      </c>
      <c r="E7" s="39"/>
      <c r="G7" s="110">
        <v>1437</v>
      </c>
      <c r="I7" s="39"/>
      <c r="J7" s="2"/>
    </row>
    <row r="8" spans="1:10" x14ac:dyDescent="0.35">
      <c r="A8" s="3" t="s">
        <v>196</v>
      </c>
      <c r="B8" s="36"/>
      <c r="C8" s="106">
        <v>772030000</v>
      </c>
      <c r="D8" s="103"/>
      <c r="E8" s="106">
        <v>370101</v>
      </c>
      <c r="F8" s="103"/>
      <c r="G8" s="106">
        <v>453816000</v>
      </c>
      <c r="H8" s="103"/>
      <c r="I8" s="106">
        <v>315808</v>
      </c>
      <c r="J8" s="2"/>
    </row>
    <row r="9" spans="1:10" x14ac:dyDescent="0.35">
      <c r="A9" s="8" t="s">
        <v>197</v>
      </c>
      <c r="B9" s="18"/>
      <c r="C9" s="103"/>
      <c r="D9" s="103"/>
      <c r="E9" s="103"/>
      <c r="F9" s="103"/>
      <c r="G9" s="103"/>
      <c r="H9" s="103"/>
      <c r="I9" s="103"/>
      <c r="J9" s="2"/>
    </row>
    <row r="10" spans="1:10" x14ac:dyDescent="0.35">
      <c r="A10" s="40" t="s">
        <v>198</v>
      </c>
      <c r="B10" s="36"/>
      <c r="C10" s="110">
        <v>672592000</v>
      </c>
      <c r="D10" s="103"/>
      <c r="E10" s="155">
        <v>322432</v>
      </c>
      <c r="F10" s="103"/>
      <c r="G10" s="110">
        <v>409509000</v>
      </c>
      <c r="H10" s="103"/>
      <c r="I10" s="110">
        <v>284975</v>
      </c>
      <c r="J10" s="2"/>
    </row>
    <row r="11" spans="1:10" x14ac:dyDescent="0.35">
      <c r="A11" s="40" t="s">
        <v>199</v>
      </c>
      <c r="B11" s="18"/>
      <c r="C11" s="110">
        <v>20862000</v>
      </c>
      <c r="D11" s="103"/>
      <c r="E11" s="155">
        <v>10001</v>
      </c>
      <c r="F11" s="103"/>
      <c r="G11" s="110">
        <v>22773000</v>
      </c>
      <c r="H11" s="103"/>
      <c r="I11" s="110">
        <v>15848</v>
      </c>
      <c r="J11" s="2"/>
    </row>
    <row r="12" spans="1:10" x14ac:dyDescent="0.35">
      <c r="A12" s="40" t="s">
        <v>200</v>
      </c>
      <c r="B12" s="2"/>
      <c r="C12" s="110">
        <v>4527000</v>
      </c>
      <c r="D12" s="103"/>
      <c r="E12" s="155">
        <v>2170</v>
      </c>
      <c r="F12" s="103"/>
      <c r="G12" s="110">
        <v>5987000</v>
      </c>
      <c r="H12" s="103"/>
      <c r="I12" s="110">
        <v>4166</v>
      </c>
      <c r="J12" s="2"/>
    </row>
    <row r="13" spans="1:10" x14ac:dyDescent="0.35">
      <c r="A13" s="40" t="s">
        <v>201</v>
      </c>
      <c r="B13" s="18"/>
      <c r="C13" s="110">
        <v>29544000</v>
      </c>
      <c r="D13" s="103"/>
      <c r="E13" s="110">
        <v>14163</v>
      </c>
      <c r="F13" s="103"/>
      <c r="G13" s="110">
        <v>19570000</v>
      </c>
      <c r="H13" s="103"/>
      <c r="I13" s="110">
        <v>13619</v>
      </c>
      <c r="J13" s="2"/>
    </row>
    <row r="14" spans="1:10" x14ac:dyDescent="0.35">
      <c r="A14" s="3" t="s">
        <v>202</v>
      </c>
      <c r="B14" s="1"/>
      <c r="C14" s="120">
        <v>727525000</v>
      </c>
      <c r="D14" s="103"/>
      <c r="E14" s="120">
        <v>348766</v>
      </c>
      <c r="F14" s="103"/>
      <c r="G14" s="120">
        <v>457839000</v>
      </c>
      <c r="H14" s="103"/>
      <c r="I14" s="120">
        <v>318608</v>
      </c>
      <c r="J14" s="2"/>
    </row>
    <row r="15" spans="1:10" x14ac:dyDescent="0.35">
      <c r="A15" s="8" t="s">
        <v>203</v>
      </c>
      <c r="B15" s="2"/>
      <c r="C15" s="110">
        <v>3545000</v>
      </c>
      <c r="D15" s="103"/>
      <c r="E15" s="110">
        <v>1699</v>
      </c>
      <c r="F15" s="103"/>
      <c r="G15" s="110">
        <v>5948000</v>
      </c>
      <c r="H15" s="103"/>
      <c r="I15" s="110">
        <v>4139</v>
      </c>
      <c r="J15" s="2"/>
    </row>
    <row r="16" spans="1:10" x14ac:dyDescent="0.35">
      <c r="A16" s="8" t="s">
        <v>204</v>
      </c>
      <c r="B16" s="2"/>
      <c r="C16" s="137">
        <v>40960000</v>
      </c>
      <c r="D16" s="103"/>
      <c r="E16" s="137">
        <v>19636</v>
      </c>
      <c r="F16" s="103"/>
      <c r="G16" s="137">
        <v>-9971000</v>
      </c>
      <c r="H16" s="103"/>
      <c r="I16" s="137">
        <v>-6939</v>
      </c>
      <c r="J16" s="2"/>
    </row>
    <row r="17" spans="1:10" x14ac:dyDescent="0.35">
      <c r="A17" s="2"/>
      <c r="B17" s="2"/>
      <c r="C17" s="41"/>
      <c r="D17" s="2"/>
      <c r="E17" s="41"/>
      <c r="F17" s="2"/>
      <c r="G17" s="41"/>
      <c r="H17" s="2"/>
      <c r="I17" s="41"/>
      <c r="J17" s="2"/>
    </row>
    <row r="18" spans="1:10" x14ac:dyDescent="0.35">
      <c r="A18" s="162" t="s">
        <v>205</v>
      </c>
      <c r="B18" s="162"/>
      <c r="C18" s="162"/>
      <c r="D18" s="162"/>
      <c r="E18" s="162"/>
      <c r="F18" s="162"/>
      <c r="G18" s="162"/>
      <c r="H18" s="162"/>
      <c r="I18" s="162"/>
      <c r="J18" s="17"/>
    </row>
    <row r="19" spans="1:10" s="100" customFormat="1" x14ac:dyDescent="0.35">
      <c r="A19" s="162"/>
      <c r="B19" s="162"/>
      <c r="C19" s="162"/>
      <c r="D19" s="162"/>
      <c r="E19" s="162"/>
      <c r="F19" s="162"/>
      <c r="G19" s="162"/>
      <c r="H19" s="162"/>
      <c r="I19" s="162"/>
      <c r="J19" s="101"/>
    </row>
    <row r="20" spans="1:10" s="100" customFormat="1" x14ac:dyDescent="0.35">
      <c r="A20" s="162"/>
      <c r="B20" s="162"/>
      <c r="C20" s="162"/>
      <c r="D20" s="162"/>
      <c r="E20" s="162"/>
      <c r="F20" s="162"/>
      <c r="G20" s="162"/>
      <c r="H20" s="162"/>
      <c r="I20" s="162"/>
      <c r="J20" s="101"/>
    </row>
    <row r="21" spans="1:10" x14ac:dyDescent="0.35">
      <c r="A21" s="25"/>
      <c r="B21" s="2"/>
      <c r="C21" s="42"/>
      <c r="D21" s="42"/>
      <c r="E21" s="42"/>
      <c r="F21" s="2"/>
      <c r="G21" s="19"/>
      <c r="H21" s="19"/>
      <c r="I21" s="19"/>
      <c r="J21" s="2"/>
    </row>
    <row r="22" spans="1:10" x14ac:dyDescent="0.35">
      <c r="A22" s="25"/>
      <c r="B22" s="2"/>
      <c r="C22" s="42"/>
      <c r="D22" s="42"/>
      <c r="E22" s="42"/>
      <c r="F22" s="2"/>
      <c r="G22" s="157" t="s">
        <v>3</v>
      </c>
      <c r="H22" s="157"/>
      <c r="I22" s="157"/>
      <c r="J22" s="2"/>
    </row>
    <row r="23" spans="1:10" x14ac:dyDescent="0.35">
      <c r="A23" s="1"/>
      <c r="B23" s="2"/>
      <c r="C23" s="42"/>
      <c r="D23" s="42"/>
      <c r="E23" s="42"/>
      <c r="F23" s="2"/>
      <c r="G23" s="156"/>
      <c r="H23" s="156"/>
      <c r="I23" s="156"/>
      <c r="J23" s="2"/>
    </row>
    <row r="24" spans="1:10" x14ac:dyDescent="0.35">
      <c r="A24" s="174" t="s">
        <v>206</v>
      </c>
      <c r="B24" s="161"/>
      <c r="C24" s="161"/>
      <c r="D24" s="161"/>
      <c r="E24" s="161"/>
      <c r="F24" s="2"/>
      <c r="G24" s="20">
        <v>44286</v>
      </c>
      <c r="H24" s="21"/>
      <c r="I24" s="22" t="s">
        <v>0</v>
      </c>
      <c r="J24" s="2"/>
    </row>
    <row r="25" spans="1:10" x14ac:dyDescent="0.35">
      <c r="A25" s="172" t="s">
        <v>196</v>
      </c>
      <c r="B25" s="161"/>
      <c r="C25" s="161"/>
      <c r="D25" s="161"/>
      <c r="E25" s="161"/>
      <c r="F25" s="43"/>
      <c r="G25" s="142">
        <v>772030000</v>
      </c>
      <c r="H25" s="103"/>
      <c r="I25" s="142">
        <v>453816000</v>
      </c>
      <c r="J25" s="2"/>
    </row>
    <row r="26" spans="1:10" x14ac:dyDescent="0.35">
      <c r="A26" s="172" t="s">
        <v>207</v>
      </c>
      <c r="B26" s="161"/>
      <c r="C26" s="161"/>
      <c r="D26" s="161"/>
      <c r="E26" s="161"/>
      <c r="F26" s="43"/>
      <c r="G26" s="110">
        <v>701420000</v>
      </c>
      <c r="H26" s="103"/>
      <c r="I26" s="110">
        <v>433110000</v>
      </c>
      <c r="J26" s="2"/>
    </row>
    <row r="27" spans="1:10" x14ac:dyDescent="0.35">
      <c r="A27" s="172" t="s">
        <v>208</v>
      </c>
      <c r="B27" s="161"/>
      <c r="C27" s="161"/>
      <c r="D27" s="161"/>
      <c r="E27" s="161"/>
      <c r="F27" s="43"/>
      <c r="G27" s="142">
        <f>G25-G26</f>
        <v>70610000</v>
      </c>
      <c r="H27" s="103"/>
      <c r="I27" s="142">
        <f>I25-I26</f>
        <v>20706000</v>
      </c>
      <c r="J27" s="2"/>
    </row>
    <row r="28" spans="1:10" x14ac:dyDescent="0.35">
      <c r="A28" s="172" t="s">
        <v>195</v>
      </c>
      <c r="B28" s="161"/>
      <c r="C28" s="161"/>
      <c r="D28" s="161"/>
      <c r="E28" s="161"/>
      <c r="F28" s="43"/>
      <c r="G28" s="110">
        <v>2086</v>
      </c>
      <c r="H28" s="103"/>
      <c r="I28" s="110">
        <v>1437</v>
      </c>
      <c r="J28" s="2"/>
    </row>
    <row r="29" spans="1:10" x14ac:dyDescent="0.35">
      <c r="A29" s="172" t="s">
        <v>209</v>
      </c>
      <c r="B29" s="161"/>
      <c r="C29" s="161"/>
      <c r="D29" s="161"/>
      <c r="E29" s="161"/>
      <c r="F29" s="43"/>
      <c r="G29" s="137">
        <f>G27/G28</f>
        <v>33849.47267497603</v>
      </c>
      <c r="H29" s="103"/>
      <c r="I29" s="137">
        <f>I27/I28</f>
        <v>14409.185803757829</v>
      </c>
      <c r="J29" s="2"/>
    </row>
    <row r="30" spans="1:10" x14ac:dyDescent="0.35">
      <c r="A30" s="174" t="s">
        <v>210</v>
      </c>
      <c r="B30" s="161"/>
      <c r="C30" s="161"/>
      <c r="D30" s="161"/>
      <c r="E30" s="161"/>
      <c r="F30" s="43"/>
      <c r="G30" s="138"/>
      <c r="H30" s="103"/>
      <c r="I30" s="138"/>
      <c r="J30" s="2"/>
    </row>
    <row r="31" spans="1:10" x14ac:dyDescent="0.35">
      <c r="A31" s="172" t="s">
        <v>208</v>
      </c>
      <c r="B31" s="161"/>
      <c r="C31" s="161"/>
      <c r="D31" s="161"/>
      <c r="E31" s="161"/>
      <c r="F31" s="43"/>
      <c r="G31" s="106">
        <f>G27</f>
        <v>70610000</v>
      </c>
      <c r="H31" s="103"/>
      <c r="I31" s="106">
        <f>I27</f>
        <v>20706000</v>
      </c>
      <c r="J31" s="2"/>
    </row>
    <row r="32" spans="1:10" x14ac:dyDescent="0.35">
      <c r="A32" s="172" t="s">
        <v>211</v>
      </c>
      <c r="B32" s="161"/>
      <c r="C32" s="161"/>
      <c r="D32" s="161"/>
      <c r="E32" s="161"/>
      <c r="F32" s="43"/>
      <c r="G32" s="110">
        <v>-3841000</v>
      </c>
      <c r="H32" s="103"/>
      <c r="I32" s="110">
        <v>-5987000</v>
      </c>
      <c r="J32" s="2"/>
    </row>
    <row r="33" spans="1:10" x14ac:dyDescent="0.35">
      <c r="A33" s="172" t="s">
        <v>212</v>
      </c>
      <c r="B33" s="161"/>
      <c r="C33" s="161"/>
      <c r="D33" s="161"/>
      <c r="E33" s="161"/>
      <c r="F33" s="43"/>
      <c r="G33" s="110">
        <v>-29544000</v>
      </c>
      <c r="H33" s="103"/>
      <c r="I33" s="110">
        <v>-19570000</v>
      </c>
      <c r="J33" s="2"/>
    </row>
    <row r="34" spans="1:10" x14ac:dyDescent="0.35">
      <c r="A34" s="172" t="s">
        <v>213</v>
      </c>
      <c r="B34" s="161"/>
      <c r="C34" s="161"/>
      <c r="D34" s="161"/>
      <c r="E34" s="161"/>
      <c r="F34" s="43"/>
      <c r="G34" s="110">
        <v>-3545000</v>
      </c>
      <c r="H34" s="103"/>
      <c r="I34" s="110">
        <v>-5948000</v>
      </c>
      <c r="J34" s="2"/>
    </row>
    <row r="35" spans="1:10" x14ac:dyDescent="0.35">
      <c r="A35" s="172" t="s">
        <v>245</v>
      </c>
      <c r="B35" s="161"/>
      <c r="C35" s="161"/>
      <c r="D35" s="161"/>
      <c r="E35" s="161"/>
      <c r="F35" s="43"/>
      <c r="G35" s="110">
        <v>3953000</v>
      </c>
      <c r="H35" s="103"/>
      <c r="I35" s="110">
        <v>-890000</v>
      </c>
      <c r="J35" s="2"/>
    </row>
    <row r="36" spans="1:10" x14ac:dyDescent="0.35">
      <c r="A36" s="172" t="s">
        <v>214</v>
      </c>
      <c r="B36" s="161"/>
      <c r="C36" s="161"/>
      <c r="D36" s="161"/>
      <c r="E36" s="161"/>
      <c r="F36" s="43"/>
      <c r="G36" s="110">
        <v>3327000</v>
      </c>
      <c r="H36" s="103"/>
      <c r="I36" s="110">
        <v>1718000</v>
      </c>
      <c r="J36" s="2"/>
    </row>
    <row r="37" spans="1:10" x14ac:dyDescent="0.35">
      <c r="A37" s="172" t="s">
        <v>204</v>
      </c>
      <c r="B37" s="161"/>
      <c r="C37" s="161"/>
      <c r="D37" s="161"/>
      <c r="E37" s="161"/>
      <c r="F37" s="43"/>
      <c r="G37" s="142">
        <f>SUM(G31:G36)</f>
        <v>40960000</v>
      </c>
      <c r="H37" s="103"/>
      <c r="I37" s="142">
        <f>SUM(I31:I36)</f>
        <v>-9971000</v>
      </c>
      <c r="J37" s="2"/>
    </row>
    <row r="38" spans="1:10" x14ac:dyDescent="0.35">
      <c r="A38" s="172" t="s">
        <v>195</v>
      </c>
      <c r="B38" s="161"/>
      <c r="C38" s="161"/>
      <c r="D38" s="161"/>
      <c r="E38" s="161"/>
      <c r="F38" s="43"/>
      <c r="G38" s="110">
        <v>2086</v>
      </c>
      <c r="H38" s="103"/>
      <c r="I38" s="110">
        <v>1437</v>
      </c>
      <c r="J38" s="2"/>
    </row>
    <row r="39" spans="1:10" x14ac:dyDescent="0.35">
      <c r="A39" s="172" t="s">
        <v>215</v>
      </c>
      <c r="B39" s="161"/>
      <c r="C39" s="161"/>
      <c r="D39" s="161"/>
      <c r="E39" s="161"/>
      <c r="F39" s="2"/>
      <c r="G39" s="137">
        <v>19636</v>
      </c>
      <c r="H39" s="103"/>
      <c r="I39" s="137">
        <v>-6939</v>
      </c>
      <c r="J39" s="2"/>
    </row>
    <row r="40" spans="1:10" x14ac:dyDescent="0.35">
      <c r="A40" s="2"/>
      <c r="B40" s="2"/>
      <c r="C40" s="2"/>
      <c r="D40" s="2"/>
      <c r="E40" s="2"/>
      <c r="F40" s="2"/>
      <c r="G40" s="41"/>
      <c r="H40" s="2"/>
      <c r="I40" s="41"/>
      <c r="J40" s="2"/>
    </row>
    <row r="41" spans="1:10" x14ac:dyDescent="0.35">
      <c r="A41" s="173" t="s">
        <v>246</v>
      </c>
      <c r="B41" s="173"/>
      <c r="C41" s="173"/>
      <c r="D41" s="173"/>
      <c r="E41" s="173"/>
      <c r="F41" s="173"/>
      <c r="G41" s="173"/>
      <c r="H41" s="173"/>
      <c r="I41" s="173"/>
      <c r="J41" s="17"/>
    </row>
    <row r="42" spans="1:10" s="100" customFormat="1" x14ac:dyDescent="0.35">
      <c r="A42" s="173"/>
      <c r="B42" s="173"/>
      <c r="C42" s="173"/>
      <c r="D42" s="173"/>
      <c r="E42" s="173"/>
      <c r="F42" s="173"/>
      <c r="G42" s="173"/>
      <c r="H42" s="173"/>
      <c r="I42" s="173"/>
      <c r="J42" s="101"/>
    </row>
    <row r="43" spans="1:10" s="100" customFormat="1" x14ac:dyDescent="0.35">
      <c r="A43" s="173"/>
      <c r="B43" s="173"/>
      <c r="C43" s="173"/>
      <c r="D43" s="173"/>
      <c r="E43" s="173"/>
      <c r="F43" s="173"/>
      <c r="G43" s="173"/>
      <c r="H43" s="173"/>
      <c r="I43" s="173"/>
      <c r="J43" s="101"/>
    </row>
    <row r="44" spans="1:10" s="100" customFormat="1" x14ac:dyDescent="0.35">
      <c r="A44" s="173"/>
      <c r="B44" s="173"/>
      <c r="C44" s="173"/>
      <c r="D44" s="173"/>
      <c r="E44" s="173"/>
      <c r="F44" s="173"/>
      <c r="G44" s="173"/>
      <c r="H44" s="173"/>
      <c r="I44" s="173"/>
      <c r="J44" s="101"/>
    </row>
    <row r="45" spans="1:10" s="100" customFormat="1" x14ac:dyDescent="0.35">
      <c r="A45" s="173"/>
      <c r="B45" s="173"/>
      <c r="C45" s="173"/>
      <c r="D45" s="173"/>
      <c r="E45" s="173"/>
      <c r="F45" s="173"/>
      <c r="G45" s="173"/>
      <c r="H45" s="173"/>
      <c r="I45" s="173"/>
      <c r="J45" s="101"/>
    </row>
    <row r="46" spans="1:10" s="100" customFormat="1" x14ac:dyDescent="0.35">
      <c r="A46" s="173"/>
      <c r="B46" s="173"/>
      <c r="C46" s="173"/>
      <c r="D46" s="173"/>
      <c r="E46" s="173"/>
      <c r="F46" s="173"/>
      <c r="G46" s="173"/>
      <c r="H46" s="173"/>
      <c r="I46" s="173"/>
      <c r="J46" s="101"/>
    </row>
    <row r="47" spans="1:10" s="100" customFormat="1" x14ac:dyDescent="0.35">
      <c r="A47" s="173"/>
      <c r="B47" s="173"/>
      <c r="C47" s="173"/>
      <c r="D47" s="173"/>
      <c r="E47" s="173"/>
      <c r="F47" s="173"/>
      <c r="G47" s="173"/>
      <c r="H47" s="173"/>
      <c r="I47" s="173"/>
      <c r="J47" s="101"/>
    </row>
    <row r="48" spans="1:10" s="100" customFormat="1" x14ac:dyDescent="0.35">
      <c r="A48" s="173"/>
      <c r="B48" s="173"/>
      <c r="C48" s="173"/>
      <c r="D48" s="173"/>
      <c r="E48" s="173"/>
      <c r="F48" s="173"/>
      <c r="G48" s="173"/>
      <c r="H48" s="173"/>
      <c r="I48" s="173"/>
      <c r="J48" s="101"/>
    </row>
    <row r="49" spans="1:10" s="100" customFormat="1" x14ac:dyDescent="0.35">
      <c r="A49" s="173"/>
      <c r="B49" s="173"/>
      <c r="C49" s="173"/>
      <c r="D49" s="173"/>
      <c r="E49" s="173"/>
      <c r="F49" s="173"/>
      <c r="G49" s="173"/>
      <c r="H49" s="173"/>
      <c r="I49" s="173"/>
      <c r="J49" s="101"/>
    </row>
    <row r="50" spans="1:10" s="100" customFormat="1" ht="56.15" customHeight="1" x14ac:dyDescent="0.35">
      <c r="A50" s="173"/>
      <c r="B50" s="173"/>
      <c r="C50" s="173"/>
      <c r="D50" s="173"/>
      <c r="E50" s="173"/>
      <c r="F50" s="173"/>
      <c r="G50" s="173"/>
      <c r="H50" s="173"/>
      <c r="I50" s="173"/>
      <c r="J50" s="101"/>
    </row>
    <row r="51" spans="1:10" x14ac:dyDescent="0.35">
      <c r="J51" s="17"/>
    </row>
    <row r="52" spans="1:10" x14ac:dyDescent="0.35">
      <c r="C52" s="157" t="s">
        <v>53</v>
      </c>
      <c r="D52" s="157"/>
      <c r="E52" s="157"/>
      <c r="F52" s="91"/>
      <c r="G52" s="157" t="s">
        <v>54</v>
      </c>
      <c r="H52" s="157"/>
      <c r="I52" s="157"/>
      <c r="J52" s="92"/>
    </row>
    <row r="53" spans="1:10" x14ac:dyDescent="0.35">
      <c r="C53" s="156"/>
      <c r="D53" s="156"/>
      <c r="E53" s="156"/>
      <c r="G53" s="156"/>
      <c r="H53" s="156"/>
      <c r="I53" s="156"/>
      <c r="J53" s="17"/>
    </row>
    <row r="54" spans="1:10" ht="31" x14ac:dyDescent="0.35">
      <c r="C54" s="37" t="s">
        <v>124</v>
      </c>
      <c r="D54" s="38"/>
      <c r="E54" s="37" t="s">
        <v>194</v>
      </c>
      <c r="F54" s="2"/>
      <c r="G54" s="37" t="s">
        <v>124</v>
      </c>
      <c r="H54" s="38"/>
      <c r="I54" s="37" t="s">
        <v>194</v>
      </c>
      <c r="J54" s="17"/>
    </row>
    <row r="55" spans="1:10" x14ac:dyDescent="0.35">
      <c r="A55" s="44" t="s">
        <v>195</v>
      </c>
      <c r="C55" s="110">
        <v>4051</v>
      </c>
      <c r="D55" s="100"/>
      <c r="E55" s="39"/>
      <c r="F55" s="100"/>
      <c r="G55" s="110">
        <v>3831</v>
      </c>
      <c r="H55" s="100"/>
      <c r="I55" s="39"/>
      <c r="J55" s="17"/>
    </row>
    <row r="56" spans="1:10" x14ac:dyDescent="0.35">
      <c r="A56" s="44" t="s">
        <v>196</v>
      </c>
      <c r="C56" s="106">
        <v>1473004000</v>
      </c>
      <c r="D56" s="103"/>
      <c r="E56" s="106">
        <v>363615</v>
      </c>
      <c r="F56" s="103"/>
      <c r="G56" s="106">
        <v>1222928000</v>
      </c>
      <c r="H56" s="103"/>
      <c r="I56" s="106">
        <v>319219</v>
      </c>
      <c r="J56" s="17"/>
    </row>
    <row r="57" spans="1:10" x14ac:dyDescent="0.35">
      <c r="A57" s="44" t="s">
        <v>197</v>
      </c>
      <c r="C57" s="103"/>
      <c r="D57" s="103"/>
      <c r="E57" s="103"/>
      <c r="F57" s="103"/>
      <c r="G57" s="103"/>
      <c r="H57" s="103"/>
      <c r="I57" s="103"/>
      <c r="J57" s="17"/>
    </row>
    <row r="58" spans="1:10" x14ac:dyDescent="0.35">
      <c r="A58" s="44" t="s">
        <v>198</v>
      </c>
      <c r="C58" s="110">
        <v>1282786000</v>
      </c>
      <c r="D58" s="103"/>
      <c r="E58" s="110">
        <v>316659</v>
      </c>
      <c r="F58" s="103"/>
      <c r="G58" s="110">
        <v>1099163000</v>
      </c>
      <c r="H58" s="103"/>
      <c r="I58" s="110">
        <v>286913</v>
      </c>
      <c r="J58" s="17"/>
    </row>
    <row r="59" spans="1:10" x14ac:dyDescent="0.35">
      <c r="A59" s="44" t="s">
        <v>199</v>
      </c>
      <c r="C59" s="110">
        <v>41684000</v>
      </c>
      <c r="D59" s="103"/>
      <c r="E59" s="110">
        <v>10290</v>
      </c>
      <c r="F59" s="103"/>
      <c r="G59" s="110">
        <v>59364000</v>
      </c>
      <c r="H59" s="103"/>
      <c r="I59" s="110">
        <v>15496</v>
      </c>
      <c r="J59" s="17"/>
    </row>
    <row r="60" spans="1:10" x14ac:dyDescent="0.35">
      <c r="A60" s="44" t="s">
        <v>200</v>
      </c>
      <c r="C60" s="110">
        <v>9079000</v>
      </c>
      <c r="D60" s="103"/>
      <c r="E60" s="110">
        <v>2241</v>
      </c>
      <c r="F60" s="103"/>
      <c r="G60" s="110">
        <v>15605000</v>
      </c>
      <c r="H60" s="103"/>
      <c r="I60" s="110">
        <v>4073</v>
      </c>
      <c r="J60" s="17"/>
    </row>
    <row r="61" spans="1:10" x14ac:dyDescent="0.35">
      <c r="A61" s="44" t="s">
        <v>201</v>
      </c>
      <c r="C61" s="110">
        <v>56455000</v>
      </c>
      <c r="D61" s="103"/>
      <c r="E61" s="110">
        <v>13936</v>
      </c>
      <c r="F61" s="103"/>
      <c r="G61" s="110">
        <v>52483000</v>
      </c>
      <c r="H61" s="103"/>
      <c r="I61" s="110">
        <v>13699</v>
      </c>
      <c r="J61" s="17"/>
    </row>
    <row r="62" spans="1:10" x14ac:dyDescent="0.35">
      <c r="A62" s="44" t="s">
        <v>202</v>
      </c>
      <c r="C62" s="120">
        <f>SUM(C58:C61)</f>
        <v>1390004000</v>
      </c>
      <c r="D62" s="103"/>
      <c r="E62" s="120">
        <v>343126</v>
      </c>
      <c r="F62" s="103"/>
      <c r="G62" s="120">
        <f>SUM(G58:G61)</f>
        <v>1226615000</v>
      </c>
      <c r="H62" s="103"/>
      <c r="I62" s="120">
        <v>320181</v>
      </c>
      <c r="J62" s="17"/>
    </row>
    <row r="63" spans="1:10" x14ac:dyDescent="0.35">
      <c r="A63" s="44" t="s">
        <v>203</v>
      </c>
      <c r="C63" s="110">
        <v>7390000</v>
      </c>
      <c r="D63" s="103"/>
      <c r="E63" s="110">
        <v>1824</v>
      </c>
      <c r="F63" s="103"/>
      <c r="G63" s="110">
        <v>17004000</v>
      </c>
      <c r="H63" s="103"/>
      <c r="I63" s="110">
        <v>4439</v>
      </c>
      <c r="J63" s="17"/>
    </row>
    <row r="64" spans="1:10" x14ac:dyDescent="0.35">
      <c r="A64" s="44" t="s">
        <v>204</v>
      </c>
      <c r="C64" s="137">
        <f>C56-C62-C63</f>
        <v>75610000</v>
      </c>
      <c r="D64" s="103"/>
      <c r="E64" s="137">
        <v>18665</v>
      </c>
      <c r="F64" s="103"/>
      <c r="G64" s="137">
        <f>G56-G62-G63</f>
        <v>-20691000</v>
      </c>
      <c r="H64" s="103"/>
      <c r="I64" s="137">
        <v>-5401</v>
      </c>
      <c r="J64" s="17"/>
    </row>
    <row r="65" spans="1:10" x14ac:dyDescent="0.35">
      <c r="C65" s="45"/>
      <c r="E65" s="45"/>
      <c r="G65" s="45"/>
      <c r="I65" s="45"/>
      <c r="J65" s="17"/>
    </row>
    <row r="66" spans="1:10" ht="15.75" customHeight="1" x14ac:dyDescent="0.35">
      <c r="A66" s="162" t="s">
        <v>216</v>
      </c>
      <c r="B66" s="162"/>
      <c r="C66" s="162"/>
      <c r="D66" s="162"/>
      <c r="E66" s="162"/>
      <c r="F66" s="162"/>
      <c r="G66" s="162"/>
      <c r="H66" s="162"/>
      <c r="I66" s="162"/>
      <c r="J66" s="17"/>
    </row>
    <row r="67" spans="1:10" s="100" customFormat="1" x14ac:dyDescent="0.35">
      <c r="A67" s="162"/>
      <c r="B67" s="162"/>
      <c r="C67" s="162"/>
      <c r="D67" s="162"/>
      <c r="E67" s="162"/>
      <c r="F67" s="162"/>
      <c r="G67" s="162"/>
      <c r="H67" s="162"/>
      <c r="I67" s="162"/>
      <c r="J67" s="101"/>
    </row>
    <row r="68" spans="1:10" s="100" customFormat="1" x14ac:dyDescent="0.35">
      <c r="A68" s="162"/>
      <c r="B68" s="162"/>
      <c r="C68" s="162"/>
      <c r="D68" s="162"/>
      <c r="E68" s="162"/>
      <c r="F68" s="162"/>
      <c r="G68" s="162"/>
      <c r="H68" s="162"/>
      <c r="I68" s="162"/>
      <c r="J68" s="101"/>
    </row>
    <row r="69" spans="1:10" x14ac:dyDescent="0.35">
      <c r="J69" s="17"/>
    </row>
    <row r="70" spans="1:10" x14ac:dyDescent="0.35">
      <c r="C70" s="44"/>
      <c r="D70" s="44"/>
      <c r="E70" s="44"/>
      <c r="G70" s="157" t="s">
        <v>4</v>
      </c>
      <c r="H70" s="157"/>
      <c r="I70" s="157"/>
      <c r="J70" s="17"/>
    </row>
    <row r="71" spans="1:10" x14ac:dyDescent="0.35">
      <c r="G71" s="156"/>
      <c r="H71" s="156"/>
      <c r="I71" s="156"/>
      <c r="J71" s="17"/>
    </row>
    <row r="72" spans="1:10" x14ac:dyDescent="0.35">
      <c r="A72" s="174" t="s">
        <v>206</v>
      </c>
      <c r="B72" s="174"/>
      <c r="C72" s="174"/>
      <c r="D72" s="174"/>
      <c r="E72" s="174"/>
      <c r="G72" s="20">
        <v>44286</v>
      </c>
      <c r="H72" s="21"/>
      <c r="I72" s="22" t="s">
        <v>0</v>
      </c>
      <c r="J72" s="17"/>
    </row>
    <row r="73" spans="1:10" x14ac:dyDescent="0.35">
      <c r="A73" s="172" t="s">
        <v>196</v>
      </c>
      <c r="B73" s="172"/>
      <c r="C73" s="172"/>
      <c r="D73" s="172"/>
      <c r="E73" s="172"/>
      <c r="G73" s="142">
        <v>1473004000</v>
      </c>
      <c r="H73" s="103"/>
      <c r="I73" s="142">
        <v>1222928000</v>
      </c>
      <c r="J73" s="17"/>
    </row>
    <row r="74" spans="1:10" x14ac:dyDescent="0.35">
      <c r="A74" s="172" t="s">
        <v>207</v>
      </c>
      <c r="B74" s="172"/>
      <c r="C74" s="172"/>
      <c r="D74" s="172"/>
      <c r="E74" s="172"/>
      <c r="G74" s="110">
        <v>1342172000</v>
      </c>
      <c r="H74" s="103"/>
      <c r="I74" s="110">
        <v>1167076000</v>
      </c>
      <c r="J74" s="17"/>
    </row>
    <row r="75" spans="1:10" x14ac:dyDescent="0.35">
      <c r="A75" s="172" t="s">
        <v>208</v>
      </c>
      <c r="B75" s="172"/>
      <c r="C75" s="172"/>
      <c r="D75" s="172"/>
      <c r="E75" s="172"/>
      <c r="G75" s="142">
        <f>G73-G74</f>
        <v>130832000</v>
      </c>
      <c r="H75" s="103"/>
      <c r="I75" s="142">
        <f>I73-I74</f>
        <v>55852000</v>
      </c>
      <c r="J75" s="17"/>
    </row>
    <row r="76" spans="1:10" x14ac:dyDescent="0.35">
      <c r="A76" s="172" t="s">
        <v>195</v>
      </c>
      <c r="B76" s="172"/>
      <c r="C76" s="172"/>
      <c r="D76" s="172"/>
      <c r="E76" s="172"/>
      <c r="G76" s="110">
        <v>4051</v>
      </c>
      <c r="H76" s="103"/>
      <c r="I76" s="110">
        <v>3831</v>
      </c>
      <c r="J76" s="17"/>
    </row>
    <row r="77" spans="1:10" x14ac:dyDescent="0.35">
      <c r="A77" s="172" t="s">
        <v>209</v>
      </c>
      <c r="B77" s="172"/>
      <c r="C77" s="172"/>
      <c r="D77" s="172"/>
      <c r="E77" s="172"/>
      <c r="G77" s="137">
        <f>(G75)/G76</f>
        <v>32296.223154776599</v>
      </c>
      <c r="H77" s="103"/>
      <c r="I77" s="137">
        <f>(I75)/I76</f>
        <v>14578.961106760637</v>
      </c>
      <c r="J77" s="17"/>
    </row>
    <row r="78" spans="1:10" x14ac:dyDescent="0.35">
      <c r="A78" s="174" t="s">
        <v>210</v>
      </c>
      <c r="B78" s="174"/>
      <c r="C78" s="174"/>
      <c r="D78" s="174"/>
      <c r="E78" s="174"/>
      <c r="G78" s="138"/>
      <c r="H78" s="103"/>
      <c r="I78" s="138"/>
      <c r="J78" s="17"/>
    </row>
    <row r="79" spans="1:10" x14ac:dyDescent="0.35">
      <c r="A79" s="172" t="s">
        <v>208</v>
      </c>
      <c r="B79" s="172"/>
      <c r="C79" s="172"/>
      <c r="D79" s="172"/>
      <c r="E79" s="172"/>
      <c r="G79" s="106">
        <f>G75</f>
        <v>130832000</v>
      </c>
      <c r="H79" s="103"/>
      <c r="I79" s="106">
        <f>I75</f>
        <v>55852000</v>
      </c>
      <c r="J79" s="17"/>
    </row>
    <row r="80" spans="1:10" x14ac:dyDescent="0.35">
      <c r="A80" s="172" t="s">
        <v>211</v>
      </c>
      <c r="B80" s="172"/>
      <c r="C80" s="172"/>
      <c r="D80" s="172"/>
      <c r="E80" s="172"/>
      <c r="G80" s="110">
        <v>-7718000</v>
      </c>
      <c r="H80" s="103"/>
      <c r="I80" s="110">
        <v>-15605000</v>
      </c>
      <c r="J80" s="17"/>
    </row>
    <row r="81" spans="1:10" x14ac:dyDescent="0.35">
      <c r="A81" s="172" t="s">
        <v>212</v>
      </c>
      <c r="B81" s="172"/>
      <c r="C81" s="172"/>
      <c r="D81" s="172"/>
      <c r="E81" s="172"/>
      <c r="G81" s="110">
        <v>-56455000</v>
      </c>
      <c r="H81" s="103"/>
      <c r="I81" s="110">
        <v>-52483000</v>
      </c>
      <c r="J81" s="17"/>
    </row>
    <row r="82" spans="1:10" x14ac:dyDescent="0.35">
      <c r="A82" s="172" t="s">
        <v>213</v>
      </c>
      <c r="B82" s="172"/>
      <c r="C82" s="172"/>
      <c r="D82" s="172"/>
      <c r="E82" s="172"/>
      <c r="G82" s="110">
        <v>-7390000</v>
      </c>
      <c r="H82" s="103"/>
      <c r="I82" s="110">
        <v>-17004000</v>
      </c>
      <c r="J82" s="17"/>
    </row>
    <row r="83" spans="1:10" x14ac:dyDescent="0.35">
      <c r="A83" s="172" t="s">
        <v>245</v>
      </c>
      <c r="B83" s="172"/>
      <c r="C83" s="172"/>
      <c r="D83" s="172"/>
      <c r="E83" s="172"/>
      <c r="G83" s="110">
        <v>10370000</v>
      </c>
      <c r="H83" s="103"/>
      <c r="I83" s="110">
        <v>4544000</v>
      </c>
      <c r="J83" s="17"/>
    </row>
    <row r="84" spans="1:10" x14ac:dyDescent="0.35">
      <c r="A84" s="172" t="s">
        <v>214</v>
      </c>
      <c r="B84" s="172"/>
      <c r="C84" s="172"/>
      <c r="D84" s="172"/>
      <c r="E84" s="172"/>
      <c r="G84" s="110">
        <v>5971000</v>
      </c>
      <c r="H84" s="103"/>
      <c r="I84" s="110">
        <v>4005000</v>
      </c>
      <c r="J84" s="17"/>
    </row>
    <row r="85" spans="1:10" x14ac:dyDescent="0.35">
      <c r="A85" s="172" t="s">
        <v>204</v>
      </c>
      <c r="B85" s="172"/>
      <c r="C85" s="172"/>
      <c r="D85" s="172"/>
      <c r="E85" s="172"/>
      <c r="G85" s="142">
        <f>G79+SUM(G80:G84)</f>
        <v>75610000</v>
      </c>
      <c r="H85" s="103"/>
      <c r="I85" s="142">
        <f>I79+SUM(I80:I84)</f>
        <v>-20691000</v>
      </c>
      <c r="J85" s="17"/>
    </row>
    <row r="86" spans="1:10" x14ac:dyDescent="0.35">
      <c r="A86" s="172" t="s">
        <v>195</v>
      </c>
      <c r="B86" s="172"/>
      <c r="C86" s="172"/>
      <c r="D86" s="172"/>
      <c r="E86" s="172"/>
      <c r="G86" s="110">
        <f>G76</f>
        <v>4051</v>
      </c>
      <c r="H86" s="103"/>
      <c r="I86" s="110">
        <f>I76</f>
        <v>3831</v>
      </c>
      <c r="J86" s="17"/>
    </row>
    <row r="87" spans="1:10" x14ac:dyDescent="0.35">
      <c r="A87" s="172" t="s">
        <v>215</v>
      </c>
      <c r="B87" s="172"/>
      <c r="C87" s="172"/>
      <c r="D87" s="172"/>
      <c r="E87" s="172"/>
      <c r="G87" s="137">
        <f>(G85)/G86</f>
        <v>18664.527277215504</v>
      </c>
      <c r="H87" s="103"/>
      <c r="I87" s="137">
        <f>(I85)/I86</f>
        <v>-5400.939702427565</v>
      </c>
      <c r="J87" s="17"/>
    </row>
    <row r="88" spans="1:10" x14ac:dyDescent="0.35">
      <c r="G88" s="45"/>
      <c r="I88" s="45"/>
      <c r="J88" s="17"/>
    </row>
    <row r="89" spans="1:10" ht="15.75" customHeight="1" x14ac:dyDescent="0.35">
      <c r="A89" s="173" t="s">
        <v>247</v>
      </c>
      <c r="B89" s="173"/>
      <c r="C89" s="173"/>
      <c r="D89" s="173"/>
      <c r="E89" s="173"/>
      <c r="F89" s="173"/>
      <c r="G89" s="173"/>
      <c r="H89" s="173"/>
      <c r="I89" s="173"/>
      <c r="J89" s="17"/>
    </row>
    <row r="90" spans="1:10" x14ac:dyDescent="0.35">
      <c r="A90" s="173"/>
      <c r="B90" s="173"/>
      <c r="C90" s="173"/>
      <c r="D90" s="173"/>
      <c r="E90" s="173"/>
      <c r="F90" s="173"/>
      <c r="G90" s="173"/>
      <c r="H90" s="173"/>
      <c r="I90" s="173"/>
      <c r="J90" s="17"/>
    </row>
    <row r="91" spans="1:10" x14ac:dyDescent="0.35">
      <c r="A91" s="173"/>
      <c r="B91" s="173"/>
      <c r="C91" s="173"/>
      <c r="D91" s="173"/>
      <c r="E91" s="173"/>
      <c r="F91" s="173"/>
      <c r="G91" s="173"/>
      <c r="H91" s="173"/>
      <c r="I91" s="173"/>
      <c r="J91" s="17"/>
    </row>
    <row r="92" spans="1:10" x14ac:dyDescent="0.35">
      <c r="A92" s="173"/>
      <c r="B92" s="173"/>
      <c r="C92" s="173"/>
      <c r="D92" s="173"/>
      <c r="E92" s="173"/>
      <c r="F92" s="173"/>
      <c r="G92" s="173"/>
      <c r="H92" s="173"/>
      <c r="I92" s="173"/>
      <c r="J92" s="17"/>
    </row>
    <row r="93" spans="1:10" x14ac:dyDescent="0.35">
      <c r="A93" s="173"/>
      <c r="B93" s="173"/>
      <c r="C93" s="173"/>
      <c r="D93" s="173"/>
      <c r="E93" s="173"/>
      <c r="F93" s="173"/>
      <c r="G93" s="173"/>
      <c r="H93" s="173"/>
      <c r="I93" s="173"/>
      <c r="J93" s="17"/>
    </row>
    <row r="94" spans="1:10" x14ac:dyDescent="0.35">
      <c r="A94" s="173"/>
      <c r="B94" s="173"/>
      <c r="C94" s="173"/>
      <c r="D94" s="173"/>
      <c r="E94" s="173"/>
      <c r="F94" s="173"/>
      <c r="G94" s="173"/>
      <c r="H94" s="173"/>
      <c r="I94" s="173"/>
      <c r="J94" s="17"/>
    </row>
    <row r="95" spans="1:10" x14ac:dyDescent="0.35">
      <c r="A95" s="173"/>
      <c r="B95" s="173"/>
      <c r="C95" s="173"/>
      <c r="D95" s="173"/>
      <c r="E95" s="173"/>
      <c r="F95" s="173"/>
      <c r="G95" s="173"/>
      <c r="H95" s="173"/>
      <c r="I95" s="173"/>
      <c r="J95" s="17"/>
    </row>
    <row r="96" spans="1:10" x14ac:dyDescent="0.35">
      <c r="A96" s="173"/>
      <c r="B96" s="173"/>
      <c r="C96" s="173"/>
      <c r="D96" s="173"/>
      <c r="E96" s="173"/>
      <c r="F96" s="173"/>
      <c r="G96" s="173"/>
      <c r="H96" s="173"/>
      <c r="I96" s="173"/>
    </row>
    <row r="97" spans="1:9" x14ac:dyDescent="0.35">
      <c r="A97" s="173"/>
      <c r="B97" s="173"/>
      <c r="C97" s="173"/>
      <c r="D97" s="173"/>
      <c r="E97" s="173"/>
      <c r="F97" s="173"/>
      <c r="G97" s="173"/>
      <c r="H97" s="173"/>
      <c r="I97" s="173"/>
    </row>
    <row r="98" spans="1:9" ht="55" customHeight="1" x14ac:dyDescent="0.35">
      <c r="A98" s="173"/>
      <c r="B98" s="173"/>
      <c r="C98" s="173"/>
      <c r="D98" s="173"/>
      <c r="E98" s="173"/>
      <c r="F98" s="173"/>
      <c r="G98" s="173"/>
      <c r="H98" s="173"/>
      <c r="I98" s="173"/>
    </row>
  </sheetData>
  <mergeCells count="42">
    <mergeCell ref="G4:I5"/>
    <mergeCell ref="G22:I23"/>
    <mergeCell ref="A26:E26"/>
    <mergeCell ref="A25:E25"/>
    <mergeCell ref="A24:E24"/>
    <mergeCell ref="A28:E28"/>
    <mergeCell ref="A29:E29"/>
    <mergeCell ref="A30:E30"/>
    <mergeCell ref="A33:E33"/>
    <mergeCell ref="C4:E5"/>
    <mergeCell ref="A89:I98"/>
    <mergeCell ref="A66:I68"/>
    <mergeCell ref="A85:E85"/>
    <mergeCell ref="A84:E84"/>
    <mergeCell ref="A82:E82"/>
    <mergeCell ref="A83:E83"/>
    <mergeCell ref="A86:E86"/>
    <mergeCell ref="A74:E74"/>
    <mergeCell ref="A75:E75"/>
    <mergeCell ref="A76:E76"/>
    <mergeCell ref="A77:E77"/>
    <mergeCell ref="A80:E80"/>
    <mergeCell ref="A78:E78"/>
    <mergeCell ref="G70:I71"/>
    <mergeCell ref="A73:E73"/>
    <mergeCell ref="A72:E72"/>
    <mergeCell ref="A87:E87"/>
    <mergeCell ref="A81:E81"/>
    <mergeCell ref="A79:E79"/>
    <mergeCell ref="A18:I20"/>
    <mergeCell ref="A41:I50"/>
    <mergeCell ref="C52:E53"/>
    <mergeCell ref="G52:I53"/>
    <mergeCell ref="A34:E34"/>
    <mergeCell ref="A32:E32"/>
    <mergeCell ref="A31:E31"/>
    <mergeCell ref="A38:E38"/>
    <mergeCell ref="A37:E37"/>
    <mergeCell ref="A35:E35"/>
    <mergeCell ref="A36:E36"/>
    <mergeCell ref="A39:E39"/>
    <mergeCell ref="A27:E27"/>
  </mergeCells>
  <pageMargins left="0.75" right="0.75" top="1" bottom="1" header="0.5" footer="0.5"/>
  <ignoredErrors>
    <ignoredError sqref="I24 I72"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8"/>
  <sheetViews>
    <sheetView showGridLines="0" showRuler="0" zoomScale="90" zoomScaleNormal="90" workbookViewId="0">
      <selection activeCell="J24" sqref="J24"/>
    </sheetView>
  </sheetViews>
  <sheetFormatPr defaultColWidth="13.1796875" defaultRowHeight="15.5" x14ac:dyDescent="0.35"/>
  <cols>
    <col min="1" max="1" width="22.1796875" style="90" customWidth="1"/>
    <col min="2" max="2" width="3" style="90" customWidth="1"/>
    <col min="3" max="3" width="22.1796875" style="90" customWidth="1"/>
    <col min="4" max="4" width="3" style="90" customWidth="1"/>
    <col min="5" max="5" width="22.1796875" style="90" customWidth="1"/>
    <col min="6" max="6" width="3" style="90" customWidth="1"/>
    <col min="7" max="7" width="22.1796875" style="90" customWidth="1"/>
    <col min="8" max="16384" width="13.1796875" style="90"/>
  </cols>
  <sheetData>
    <row r="1" spans="1:9" x14ac:dyDescent="0.35">
      <c r="A1" s="175" t="s">
        <v>5</v>
      </c>
      <c r="B1" s="175"/>
      <c r="C1" s="175"/>
      <c r="D1" s="175"/>
      <c r="E1" s="175"/>
      <c r="F1" s="175"/>
      <c r="G1" s="175"/>
    </row>
    <row r="2" spans="1:9" x14ac:dyDescent="0.35">
      <c r="A2" s="175" t="s">
        <v>217</v>
      </c>
      <c r="B2" s="175"/>
      <c r="C2" s="175"/>
      <c r="D2" s="175"/>
      <c r="E2" s="175"/>
      <c r="F2" s="175"/>
      <c r="G2" s="175"/>
    </row>
    <row r="3" spans="1:9" x14ac:dyDescent="0.35">
      <c r="A3" s="159" t="s">
        <v>242</v>
      </c>
      <c r="B3" s="159"/>
      <c r="C3" s="159"/>
      <c r="D3" s="159"/>
      <c r="E3" s="159"/>
      <c r="F3" s="159"/>
      <c r="G3" s="159"/>
      <c r="H3" s="159"/>
      <c r="I3" s="159"/>
    </row>
    <row r="5" spans="1:9" s="153" customFormat="1" ht="60.5" customHeight="1" x14ac:dyDescent="0.35">
      <c r="A5" s="177" t="s">
        <v>248</v>
      </c>
      <c r="B5" s="177"/>
      <c r="C5" s="177"/>
      <c r="D5" s="177"/>
      <c r="E5" s="177"/>
      <c r="F5" s="177"/>
      <c r="G5" s="177"/>
    </row>
    <row r="6" spans="1:9" s="153" customFormat="1" ht="9" customHeight="1" x14ac:dyDescent="0.35">
      <c r="A6" s="154"/>
      <c r="B6" s="154"/>
      <c r="C6" s="154"/>
      <c r="D6" s="154"/>
      <c r="E6" s="154"/>
      <c r="F6" s="154"/>
      <c r="G6" s="154"/>
    </row>
    <row r="7" spans="1:9" s="153" customFormat="1" ht="15.75" customHeight="1" x14ac:dyDescent="0.35">
      <c r="A7" s="103"/>
      <c r="B7" s="152"/>
      <c r="C7" s="152"/>
      <c r="D7" s="152"/>
    </row>
    <row r="8" spans="1:9" s="153" customFormat="1" ht="32.25" customHeight="1" x14ac:dyDescent="0.35">
      <c r="A8" s="178" t="s">
        <v>244</v>
      </c>
      <c r="B8" s="178"/>
      <c r="C8" s="178"/>
      <c r="D8" s="178"/>
      <c r="E8" s="178"/>
      <c r="F8" s="178"/>
      <c r="G8" s="178"/>
    </row>
    <row r="9" spans="1:9" s="151" customFormat="1" ht="15.75" customHeight="1" x14ac:dyDescent="0.35">
      <c r="B9" s="150"/>
      <c r="C9" s="150"/>
      <c r="D9" s="150"/>
    </row>
    <row r="10" spans="1:9" x14ac:dyDescent="0.35">
      <c r="A10" s="176">
        <v>44377</v>
      </c>
      <c r="B10" s="176"/>
      <c r="C10" s="176"/>
      <c r="D10" s="176"/>
      <c r="E10" s="176"/>
      <c r="F10" s="176"/>
      <c r="G10" s="176"/>
    </row>
    <row r="11" spans="1:9" ht="15.75" customHeight="1" x14ac:dyDescent="0.35">
      <c r="A11" s="5" t="s">
        <v>218</v>
      </c>
      <c r="B11" s="6"/>
      <c r="C11" s="5" t="s">
        <v>219</v>
      </c>
      <c r="D11" s="30"/>
      <c r="E11" s="5" t="s">
        <v>69</v>
      </c>
      <c r="F11" s="6"/>
      <c r="G11" s="5" t="s">
        <v>220</v>
      </c>
    </row>
    <row r="12" spans="1:9" x14ac:dyDescent="0.35">
      <c r="A12" s="12" t="s">
        <v>221</v>
      </c>
      <c r="B12" s="10"/>
      <c r="C12" s="110">
        <v>447</v>
      </c>
      <c r="D12" s="11"/>
      <c r="E12" s="9">
        <v>270366</v>
      </c>
      <c r="F12" s="10"/>
      <c r="G12" s="31">
        <v>0.23</v>
      </c>
    </row>
    <row r="13" spans="1:9" x14ac:dyDescent="0.35">
      <c r="A13" s="11" t="s">
        <v>222</v>
      </c>
      <c r="B13" s="10"/>
      <c r="C13" s="110">
        <v>588</v>
      </c>
      <c r="D13" s="11"/>
      <c r="E13" s="110">
        <v>180933</v>
      </c>
      <c r="F13" s="10"/>
      <c r="G13" s="32">
        <v>0.15</v>
      </c>
    </row>
    <row r="14" spans="1:9" x14ac:dyDescent="0.35">
      <c r="A14" s="11" t="s">
        <v>223</v>
      </c>
      <c r="B14" s="10"/>
      <c r="C14" s="110">
        <v>606</v>
      </c>
      <c r="D14" s="11"/>
      <c r="E14" s="110">
        <v>179439</v>
      </c>
      <c r="F14" s="10"/>
      <c r="G14" s="32">
        <v>0.15</v>
      </c>
    </row>
    <row r="15" spans="1:9" x14ac:dyDescent="0.35">
      <c r="A15" s="11" t="s">
        <v>224</v>
      </c>
      <c r="B15" s="3"/>
      <c r="C15" s="110">
        <v>390</v>
      </c>
      <c r="D15" s="11"/>
      <c r="E15" s="110">
        <v>118617</v>
      </c>
      <c r="F15" s="10"/>
      <c r="G15" s="32">
        <v>0.1</v>
      </c>
    </row>
    <row r="16" spans="1:9" x14ac:dyDescent="0.35">
      <c r="A16" s="11" t="s">
        <v>249</v>
      </c>
      <c r="B16" s="10"/>
      <c r="C16" s="110">
        <v>1111</v>
      </c>
      <c r="D16" s="11"/>
      <c r="E16" s="110">
        <v>420246</v>
      </c>
      <c r="F16" s="10"/>
      <c r="G16" s="33">
        <v>0.37</v>
      </c>
    </row>
    <row r="17" spans="1:7" ht="16" thickBot="1" x14ac:dyDescent="0.4">
      <c r="A17" s="11" t="s">
        <v>124</v>
      </c>
      <c r="B17" s="10"/>
      <c r="C17" s="141">
        <v>3142</v>
      </c>
      <c r="D17" s="11"/>
      <c r="E17" s="14">
        <v>1169601</v>
      </c>
      <c r="F17" s="10"/>
      <c r="G17" s="34">
        <v>1</v>
      </c>
    </row>
    <row r="18" spans="1:7" ht="16" thickTop="1" x14ac:dyDescent="0.35">
      <c r="C18" s="143"/>
      <c r="E18" s="35"/>
      <c r="G18" s="35"/>
    </row>
  </sheetData>
  <mergeCells count="6">
    <mergeCell ref="A1:G1"/>
    <mergeCell ref="A2:G2"/>
    <mergeCell ref="A10:G10"/>
    <mergeCell ref="A3:I3"/>
    <mergeCell ref="A5:G5"/>
    <mergeCell ref="A8:G8"/>
  </mergeCells>
  <pageMargins left="0.75" right="0.75" top="1" bottom="1" header="0.5" footer="0.5"/>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8"/>
  <sheetViews>
    <sheetView showGridLines="0" showRuler="0" zoomScale="90" zoomScaleNormal="90" workbookViewId="0">
      <selection activeCell="C36" sqref="C36"/>
    </sheetView>
  </sheetViews>
  <sheetFormatPr defaultColWidth="13.1796875" defaultRowHeight="15.5" x14ac:dyDescent="0.35"/>
  <cols>
    <col min="1" max="1" width="59.54296875" style="90" customWidth="1"/>
    <col min="2" max="2" width="19.54296875" style="90" customWidth="1"/>
    <col min="3" max="3" width="2.81640625" style="90" customWidth="1"/>
    <col min="4" max="4" width="19.54296875" style="90" customWidth="1"/>
    <col min="5" max="5" width="2.81640625" style="90" customWidth="1"/>
    <col min="6" max="6" width="19.54296875" style="90" customWidth="1"/>
    <col min="7" max="16384" width="13.1796875" style="90"/>
  </cols>
  <sheetData>
    <row r="1" spans="1:6" x14ac:dyDescent="0.35">
      <c r="A1" s="1" t="s">
        <v>5</v>
      </c>
      <c r="B1" s="2"/>
      <c r="C1" s="2"/>
      <c r="D1" s="2"/>
      <c r="E1" s="2"/>
      <c r="F1" s="2"/>
    </row>
    <row r="2" spans="1:6" x14ac:dyDescent="0.35">
      <c r="A2" s="1" t="s">
        <v>225</v>
      </c>
      <c r="B2" s="2"/>
      <c r="C2" s="2"/>
      <c r="D2" s="2"/>
      <c r="E2" s="2"/>
      <c r="F2" s="2"/>
    </row>
    <row r="3" spans="1:6" x14ac:dyDescent="0.35">
      <c r="A3" s="17"/>
      <c r="B3" s="17"/>
      <c r="C3" s="17"/>
      <c r="D3" s="17"/>
      <c r="E3" s="17"/>
      <c r="F3" s="17"/>
    </row>
    <row r="4" spans="1:6" x14ac:dyDescent="0.35">
      <c r="A4" s="179" t="s">
        <v>226</v>
      </c>
      <c r="B4" s="179"/>
      <c r="C4" s="179"/>
      <c r="D4" s="179"/>
      <c r="E4" s="179"/>
      <c r="F4" s="179"/>
    </row>
    <row r="5" spans="1:6" x14ac:dyDescent="0.35">
      <c r="A5" s="17"/>
      <c r="B5" s="18"/>
      <c r="C5" s="18"/>
      <c r="D5" s="18"/>
      <c r="E5" s="17"/>
      <c r="F5" s="19"/>
    </row>
    <row r="6" spans="1:6" ht="31" customHeight="1" x14ac:dyDescent="0.35">
      <c r="A6" s="17"/>
      <c r="B6" s="181" t="s">
        <v>3</v>
      </c>
      <c r="C6" s="181"/>
      <c r="D6" s="181"/>
      <c r="E6" s="17"/>
      <c r="F6" s="157" t="s">
        <v>227</v>
      </c>
    </row>
    <row r="7" spans="1:6" x14ac:dyDescent="0.35">
      <c r="A7" s="17"/>
      <c r="B7" s="20">
        <v>44286</v>
      </c>
      <c r="C7" s="21"/>
      <c r="D7" s="22" t="s">
        <v>0</v>
      </c>
      <c r="E7" s="17"/>
      <c r="F7" s="156"/>
    </row>
    <row r="8" spans="1:6" x14ac:dyDescent="0.35">
      <c r="A8" s="8" t="s">
        <v>228</v>
      </c>
      <c r="B8" s="144">
        <v>2750.2</v>
      </c>
      <c r="C8" s="145"/>
      <c r="D8" s="144">
        <v>2491.1</v>
      </c>
      <c r="E8" s="17"/>
      <c r="F8" s="23">
        <v>0.1</v>
      </c>
    </row>
    <row r="9" spans="1:6" x14ac:dyDescent="0.35">
      <c r="A9" s="8" t="s">
        <v>229</v>
      </c>
      <c r="B9" s="144">
        <v>228.8</v>
      </c>
      <c r="C9" s="145"/>
      <c r="D9" s="144">
        <v>218.1</v>
      </c>
      <c r="E9" s="17"/>
      <c r="F9" s="24">
        <v>0.05</v>
      </c>
    </row>
    <row r="10" spans="1:6" x14ac:dyDescent="0.35">
      <c r="A10" s="25"/>
      <c r="B10" s="25"/>
      <c r="C10" s="25"/>
      <c r="D10" s="25"/>
      <c r="E10" s="25"/>
      <c r="F10" s="25"/>
    </row>
    <row r="11" spans="1:6" x14ac:dyDescent="0.35">
      <c r="A11" s="182" t="s">
        <v>230</v>
      </c>
      <c r="B11" s="182"/>
      <c r="C11" s="182"/>
      <c r="D11" s="182"/>
      <c r="E11" s="182"/>
      <c r="F11" s="182"/>
    </row>
    <row r="12" spans="1:6" s="100" customFormat="1" x14ac:dyDescent="0.35">
      <c r="A12" s="182"/>
      <c r="B12" s="182"/>
      <c r="C12" s="182"/>
      <c r="D12" s="182"/>
      <c r="E12" s="182"/>
      <c r="F12" s="182"/>
    </row>
    <row r="13" spans="1:6" x14ac:dyDescent="0.35">
      <c r="A13" s="182" t="s">
        <v>231</v>
      </c>
      <c r="B13" s="182"/>
      <c r="C13" s="182"/>
      <c r="D13" s="182"/>
      <c r="E13" s="182"/>
      <c r="F13" s="182"/>
    </row>
    <row r="15" spans="1:6" x14ac:dyDescent="0.35">
      <c r="A15" s="179" t="s">
        <v>232</v>
      </c>
      <c r="B15" s="179"/>
      <c r="C15" s="179"/>
      <c r="D15" s="179"/>
      <c r="E15" s="179"/>
      <c r="F15" s="179"/>
    </row>
    <row r="17" spans="1:6" ht="31.5" customHeight="1" x14ac:dyDescent="0.35">
      <c r="B17" s="166" t="s">
        <v>3</v>
      </c>
      <c r="C17" s="161"/>
      <c r="D17" s="161"/>
      <c r="F17" s="180" t="s">
        <v>227</v>
      </c>
    </row>
    <row r="18" spans="1:6" x14ac:dyDescent="0.35">
      <c r="B18" s="26">
        <v>44286</v>
      </c>
      <c r="C18" s="12"/>
      <c r="D18" s="27">
        <v>2020</v>
      </c>
      <c r="F18" s="161"/>
    </row>
    <row r="19" spans="1:6" x14ac:dyDescent="0.35">
      <c r="A19" s="8" t="s">
        <v>233</v>
      </c>
      <c r="B19" s="110">
        <v>2086</v>
      </c>
      <c r="C19" s="103"/>
      <c r="D19" s="110">
        <v>1437</v>
      </c>
      <c r="F19" s="28">
        <v>0.45</v>
      </c>
    </row>
    <row r="21" spans="1:6" x14ac:dyDescent="0.35">
      <c r="A21" s="179" t="s">
        <v>234</v>
      </c>
      <c r="B21" s="179"/>
      <c r="C21" s="179"/>
      <c r="D21" s="179"/>
      <c r="E21" s="179"/>
      <c r="F21" s="179"/>
    </row>
    <row r="23" spans="1:6" ht="30" customHeight="1" x14ac:dyDescent="0.35">
      <c r="B23" s="166" t="s">
        <v>3</v>
      </c>
      <c r="C23" s="161"/>
      <c r="D23" s="161"/>
      <c r="F23" s="180" t="s">
        <v>227</v>
      </c>
    </row>
    <row r="24" spans="1:6" x14ac:dyDescent="0.35">
      <c r="B24" s="26">
        <v>44286</v>
      </c>
      <c r="C24" s="12"/>
      <c r="D24" s="27">
        <v>2020</v>
      </c>
      <c r="F24" s="161"/>
    </row>
    <row r="25" spans="1:6" x14ac:dyDescent="0.35">
      <c r="A25" s="8" t="s">
        <v>235</v>
      </c>
      <c r="B25" s="142">
        <v>230012</v>
      </c>
      <c r="C25" s="103"/>
      <c r="D25" s="142">
        <v>120831</v>
      </c>
      <c r="F25" s="28">
        <v>0.9</v>
      </c>
    </row>
    <row r="26" spans="1:6" x14ac:dyDescent="0.35">
      <c r="A26" s="8" t="s">
        <v>236</v>
      </c>
      <c r="B26" s="110">
        <v>657928</v>
      </c>
      <c r="C26" s="103"/>
      <c r="D26" s="110">
        <v>147475</v>
      </c>
      <c r="F26" s="29">
        <v>3.46</v>
      </c>
    </row>
    <row r="27" spans="1:6" x14ac:dyDescent="0.35">
      <c r="A27" s="8" t="s">
        <v>237</v>
      </c>
      <c r="B27" s="137">
        <v>887940</v>
      </c>
      <c r="C27" s="103"/>
      <c r="D27" s="137">
        <v>268306</v>
      </c>
      <c r="F27" s="29">
        <v>2.31</v>
      </c>
    </row>
    <row r="28" spans="1:6" x14ac:dyDescent="0.35">
      <c r="B28" s="35"/>
      <c r="D28" s="35"/>
    </row>
  </sheetData>
  <mergeCells count="11">
    <mergeCell ref="A21:F21"/>
    <mergeCell ref="F23:F24"/>
    <mergeCell ref="B23:D23"/>
    <mergeCell ref="A4:F4"/>
    <mergeCell ref="B6:D6"/>
    <mergeCell ref="F6:F7"/>
    <mergeCell ref="F17:F18"/>
    <mergeCell ref="A13:F13"/>
    <mergeCell ref="A15:F15"/>
    <mergeCell ref="B17:D17"/>
    <mergeCell ref="A11:F12"/>
  </mergeCells>
  <pageMargins left="0.75" right="0.75" top="1" bottom="1" header="0.5" footer="0.5"/>
  <ignoredErrors>
    <ignoredError sqref="D7"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F60"/>
  <sheetViews>
    <sheetView showGridLines="0" showRuler="0" zoomScale="90" zoomScaleNormal="90" workbookViewId="0"/>
  </sheetViews>
  <sheetFormatPr defaultColWidth="13.1796875" defaultRowHeight="15.5" x14ac:dyDescent="0.35"/>
  <cols>
    <col min="1" max="1" width="33.453125" style="90" bestFit="1" customWidth="1"/>
    <col min="2" max="2" width="16.1796875" style="90" customWidth="1"/>
    <col min="3" max="3" width="2.81640625" style="90" customWidth="1"/>
    <col min="4" max="4" width="16.1796875" style="90" customWidth="1"/>
    <col min="5" max="5" width="2.81640625" style="90" customWidth="1"/>
    <col min="6" max="6" width="16.1796875" style="90" customWidth="1"/>
    <col min="7" max="7" width="2.81640625" style="90" customWidth="1"/>
    <col min="8" max="8" width="16.1796875" style="90" customWidth="1"/>
    <col min="9" max="9" width="2.81640625" style="90" customWidth="1"/>
    <col min="10" max="10" width="16.1796875" style="90" customWidth="1"/>
    <col min="11" max="11" width="2.81640625" style="90" customWidth="1"/>
    <col min="12" max="12" width="16.1796875" style="90" customWidth="1"/>
    <col min="13" max="13" width="2.81640625" style="90" customWidth="1"/>
    <col min="14" max="14" width="16.1796875" style="90" customWidth="1"/>
    <col min="15" max="15" width="2.81640625" style="90" customWidth="1"/>
    <col min="16" max="16" width="16.1796875" style="90" customWidth="1"/>
    <col min="17" max="17" width="2.81640625" style="90" customWidth="1"/>
    <col min="18" max="18" width="16.1796875" style="90" customWidth="1"/>
    <col min="19" max="19" width="2.81640625" style="90" customWidth="1"/>
    <col min="20" max="20" width="16.1796875" style="90" customWidth="1"/>
    <col min="21" max="21" width="2.81640625" style="90" customWidth="1"/>
    <col min="22" max="22" width="16.1796875" style="90" customWidth="1"/>
    <col min="23" max="23" width="2.81640625" style="90" customWidth="1"/>
    <col min="24" max="24" width="16.1796875" style="90" customWidth="1"/>
    <col min="25" max="25" width="2.81640625" style="90" customWidth="1"/>
    <col min="26" max="26" width="16.1796875" style="90" customWidth="1"/>
    <col min="27" max="27" width="2.81640625" style="90" customWidth="1"/>
    <col min="28" max="28" width="16.1796875" style="90" customWidth="1"/>
    <col min="29" max="29" width="2.81640625" style="90" customWidth="1"/>
    <col min="30" max="30" width="16.1796875" style="90" customWidth="1"/>
    <col min="31" max="31" width="2.81640625" style="90" customWidth="1"/>
    <col min="32" max="32" width="16.1796875" style="90" customWidth="1"/>
    <col min="33" max="16384" width="13.1796875" style="90"/>
  </cols>
  <sheetData>
    <row r="1" spans="1:8" ht="15.75" customHeight="1" x14ac:dyDescent="0.35">
      <c r="A1" s="1" t="s">
        <v>5</v>
      </c>
    </row>
    <row r="2" spans="1:8" ht="15.75" customHeight="1" x14ac:dyDescent="0.35">
      <c r="A2" s="1" t="s">
        <v>238</v>
      </c>
    </row>
    <row r="3" spans="1:8" ht="15.75" customHeight="1" x14ac:dyDescent="0.35">
      <c r="A3" s="2" t="s">
        <v>239</v>
      </c>
    </row>
    <row r="4" spans="1:8" ht="15.75" customHeight="1" x14ac:dyDescent="0.35"/>
    <row r="5" spans="1:8" s="100" customFormat="1" ht="15.75" customHeight="1" x14ac:dyDescent="0.35">
      <c r="B5" s="183" t="s">
        <v>240</v>
      </c>
      <c r="C5" s="183"/>
      <c r="D5" s="183"/>
      <c r="E5" s="183"/>
      <c r="F5" s="183"/>
      <c r="G5" s="183"/>
      <c r="H5" s="183"/>
    </row>
    <row r="6" spans="1:8" x14ac:dyDescent="0.35">
      <c r="A6" s="3"/>
      <c r="B6" s="184">
        <v>44286</v>
      </c>
      <c r="C6" s="184"/>
      <c r="D6" s="184"/>
      <c r="E6" s="184"/>
      <c r="F6" s="184"/>
      <c r="G6" s="184"/>
      <c r="H6" s="184"/>
    </row>
    <row r="7" spans="1:8" ht="15.75" customHeight="1" x14ac:dyDescent="0.35">
      <c r="A7" s="4"/>
      <c r="B7" s="5" t="s">
        <v>34</v>
      </c>
      <c r="C7" s="6"/>
      <c r="D7" s="5" t="s">
        <v>35</v>
      </c>
      <c r="E7" s="6"/>
      <c r="F7" s="5" t="s">
        <v>36</v>
      </c>
      <c r="G7" s="7"/>
      <c r="H7" s="5" t="s">
        <v>38</v>
      </c>
    </row>
    <row r="8" spans="1:8" ht="15.75" customHeight="1" x14ac:dyDescent="0.35">
      <c r="A8" s="8" t="s">
        <v>181</v>
      </c>
      <c r="B8" s="142">
        <v>704152</v>
      </c>
      <c r="C8" s="10"/>
      <c r="D8" s="142">
        <v>446328</v>
      </c>
      <c r="E8" s="10"/>
      <c r="F8" s="142">
        <v>67960</v>
      </c>
      <c r="G8" s="3"/>
      <c r="H8" s="142">
        <v>1218440</v>
      </c>
    </row>
    <row r="9" spans="1:8" ht="15.75" customHeight="1" x14ac:dyDescent="0.35">
      <c r="A9" s="8" t="s">
        <v>182</v>
      </c>
      <c r="B9" s="110">
        <v>644603</v>
      </c>
      <c r="C9" s="10"/>
      <c r="D9" s="110">
        <v>47037</v>
      </c>
      <c r="E9" s="10"/>
      <c r="F9" s="110">
        <v>19680</v>
      </c>
      <c r="G9" s="10"/>
      <c r="H9" s="110">
        <v>711320</v>
      </c>
    </row>
    <row r="10" spans="1:8" ht="15.75" customHeight="1" x14ac:dyDescent="0.35">
      <c r="A10" s="11" t="s">
        <v>21</v>
      </c>
      <c r="B10" s="134">
        <v>59549</v>
      </c>
      <c r="C10" s="10"/>
      <c r="D10" s="134">
        <v>399291</v>
      </c>
      <c r="E10" s="10"/>
      <c r="F10" s="134">
        <v>48280</v>
      </c>
      <c r="G10" s="10"/>
      <c r="H10" s="134">
        <v>507120</v>
      </c>
    </row>
    <row r="11" spans="1:8" ht="15.75" customHeight="1" x14ac:dyDescent="0.35">
      <c r="A11" s="8" t="s">
        <v>108</v>
      </c>
      <c r="B11" s="110"/>
      <c r="C11" s="3"/>
      <c r="D11" s="110"/>
      <c r="E11" s="3"/>
      <c r="F11" s="110"/>
      <c r="G11" s="3"/>
      <c r="H11" s="110"/>
    </row>
    <row r="12" spans="1:8" ht="15.75" customHeight="1" x14ac:dyDescent="0.35">
      <c r="A12" s="13" t="s">
        <v>121</v>
      </c>
      <c r="B12" s="110">
        <v>55019</v>
      </c>
      <c r="C12" s="10"/>
      <c r="D12" s="110">
        <v>117607</v>
      </c>
      <c r="E12" s="10"/>
      <c r="F12" s="110">
        <v>25329</v>
      </c>
      <c r="G12" s="10"/>
      <c r="H12" s="110">
        <v>197955</v>
      </c>
    </row>
    <row r="13" spans="1:8" ht="15.75" customHeight="1" x14ac:dyDescent="0.35">
      <c r="A13" s="13" t="s">
        <v>122</v>
      </c>
      <c r="B13" s="110">
        <v>33169</v>
      </c>
      <c r="C13" s="10"/>
      <c r="D13" s="110">
        <v>78644</v>
      </c>
      <c r="E13" s="10"/>
      <c r="F13" s="110">
        <v>8488</v>
      </c>
      <c r="G13" s="3"/>
      <c r="H13" s="110">
        <v>120301</v>
      </c>
    </row>
    <row r="14" spans="1:8" ht="15.75" customHeight="1" x14ac:dyDescent="0.35">
      <c r="A14" s="13" t="s">
        <v>123</v>
      </c>
      <c r="B14" s="110">
        <v>25523</v>
      </c>
      <c r="C14" s="10"/>
      <c r="D14" s="110">
        <v>58648</v>
      </c>
      <c r="E14" s="10"/>
      <c r="F14" s="110">
        <v>16283</v>
      </c>
      <c r="G14" s="10"/>
      <c r="H14" s="110">
        <v>100454</v>
      </c>
    </row>
    <row r="15" spans="1:8" ht="15.75" customHeight="1" x14ac:dyDescent="0.35">
      <c r="A15" s="13" t="s">
        <v>46</v>
      </c>
      <c r="B15" s="110">
        <v>0</v>
      </c>
      <c r="C15" s="10"/>
      <c r="D15" s="110">
        <v>817</v>
      </c>
      <c r="E15" s="10"/>
      <c r="F15" s="110">
        <v>0</v>
      </c>
      <c r="G15" s="3"/>
      <c r="H15" s="110">
        <v>817</v>
      </c>
    </row>
    <row r="16" spans="1:8" ht="15.75" customHeight="1" x14ac:dyDescent="0.35">
      <c r="A16" s="8" t="s">
        <v>112</v>
      </c>
      <c r="B16" s="137">
        <v>113711</v>
      </c>
      <c r="C16" s="10"/>
      <c r="D16" s="137">
        <v>255716</v>
      </c>
      <c r="E16" s="10"/>
      <c r="F16" s="137">
        <v>50100</v>
      </c>
      <c r="G16" s="3"/>
      <c r="H16" s="137">
        <v>419527</v>
      </c>
    </row>
    <row r="17" spans="1:32" ht="15.75" customHeight="1" x14ac:dyDescent="0.35">
      <c r="B17" s="15"/>
      <c r="D17" s="15"/>
      <c r="F17" s="15"/>
      <c r="H17" s="15"/>
    </row>
    <row r="18" spans="1:32" ht="15.75" customHeight="1" x14ac:dyDescent="0.35">
      <c r="A18" s="3"/>
      <c r="B18" s="183" t="s">
        <v>240</v>
      </c>
      <c r="C18" s="183"/>
      <c r="D18" s="183"/>
      <c r="E18" s="183"/>
      <c r="F18" s="183"/>
      <c r="G18" s="183"/>
      <c r="H18" s="183"/>
      <c r="I18" s="148"/>
      <c r="J18" s="183" t="s">
        <v>240</v>
      </c>
      <c r="K18" s="183"/>
      <c r="L18" s="183"/>
      <c r="M18" s="183"/>
      <c r="N18" s="183"/>
      <c r="O18" s="183"/>
      <c r="P18" s="183"/>
      <c r="Q18" s="148"/>
      <c r="R18" s="183" t="s">
        <v>240</v>
      </c>
      <c r="S18" s="183"/>
      <c r="T18" s="183"/>
      <c r="U18" s="183"/>
      <c r="V18" s="183"/>
      <c r="W18" s="183"/>
      <c r="X18" s="183"/>
      <c r="Y18" s="148"/>
      <c r="Z18" s="183" t="s">
        <v>240</v>
      </c>
      <c r="AA18" s="183"/>
      <c r="AB18" s="183"/>
      <c r="AC18" s="183"/>
      <c r="AD18" s="183"/>
      <c r="AE18" s="183"/>
      <c r="AF18" s="183"/>
    </row>
    <row r="19" spans="1:32" ht="15.75" customHeight="1" x14ac:dyDescent="0.35">
      <c r="A19" s="3"/>
      <c r="B19" s="184">
        <v>44196</v>
      </c>
      <c r="C19" s="184"/>
      <c r="D19" s="184"/>
      <c r="E19" s="184"/>
      <c r="F19" s="184"/>
      <c r="G19" s="184"/>
      <c r="H19" s="184"/>
      <c r="I19" s="146"/>
      <c r="J19" s="184">
        <v>44104</v>
      </c>
      <c r="K19" s="184"/>
      <c r="L19" s="184"/>
      <c r="M19" s="184"/>
      <c r="N19" s="184"/>
      <c r="O19" s="184"/>
      <c r="P19" s="184"/>
      <c r="Q19" s="147"/>
      <c r="R19" s="184">
        <v>44012</v>
      </c>
      <c r="S19" s="184"/>
      <c r="T19" s="184"/>
      <c r="U19" s="184"/>
      <c r="V19" s="184"/>
      <c r="W19" s="184"/>
      <c r="X19" s="184"/>
      <c r="Y19" s="146"/>
      <c r="Z19" s="184">
        <v>43921</v>
      </c>
      <c r="AA19" s="184"/>
      <c r="AB19" s="184"/>
      <c r="AC19" s="184"/>
      <c r="AD19" s="184"/>
      <c r="AE19" s="184"/>
      <c r="AF19" s="184"/>
    </row>
    <row r="20" spans="1:32" ht="15.75" customHeight="1" x14ac:dyDescent="0.35">
      <c r="A20" s="4"/>
      <c r="B20" s="5" t="s">
        <v>34</v>
      </c>
      <c r="C20" s="6"/>
      <c r="D20" s="5" t="s">
        <v>35</v>
      </c>
      <c r="E20" s="6"/>
      <c r="F20" s="5" t="s">
        <v>36</v>
      </c>
      <c r="G20" s="7"/>
      <c r="H20" s="5" t="s">
        <v>38</v>
      </c>
      <c r="I20" s="16"/>
      <c r="J20" s="5" t="s">
        <v>34</v>
      </c>
      <c r="K20" s="6"/>
      <c r="L20" s="5" t="s">
        <v>35</v>
      </c>
      <c r="M20" s="6"/>
      <c r="N20" s="5" t="s">
        <v>36</v>
      </c>
      <c r="O20" s="7"/>
      <c r="P20" s="5" t="s">
        <v>38</v>
      </c>
      <c r="Q20" s="16"/>
      <c r="R20" s="5" t="s">
        <v>34</v>
      </c>
      <c r="S20" s="6"/>
      <c r="T20" s="5" t="s">
        <v>35</v>
      </c>
      <c r="U20" s="6"/>
      <c r="V20" s="5" t="s">
        <v>36</v>
      </c>
      <c r="W20" s="7"/>
      <c r="X20" s="5" t="s">
        <v>38</v>
      </c>
      <c r="Y20" s="16"/>
      <c r="Z20" s="5" t="s">
        <v>34</v>
      </c>
      <c r="AA20" s="6"/>
      <c r="AB20" s="5" t="s">
        <v>35</v>
      </c>
      <c r="AC20" s="6"/>
      <c r="AD20" s="5" t="s">
        <v>36</v>
      </c>
      <c r="AE20" s="7"/>
      <c r="AF20" s="5" t="s">
        <v>38</v>
      </c>
    </row>
    <row r="21" spans="1:32" ht="15.75" customHeight="1" x14ac:dyDescent="0.35">
      <c r="A21" s="8" t="s">
        <v>181</v>
      </c>
      <c r="B21" s="142">
        <v>304145</v>
      </c>
      <c r="C21" s="136"/>
      <c r="D21" s="142">
        <v>423838</v>
      </c>
      <c r="E21" s="136"/>
      <c r="F21" s="142">
        <v>60969</v>
      </c>
      <c r="G21" s="135"/>
      <c r="H21" s="142">
        <v>788952</v>
      </c>
      <c r="I21" s="136"/>
      <c r="J21" s="142">
        <v>187105</v>
      </c>
      <c r="K21" s="136"/>
      <c r="L21" s="142">
        <v>415389</v>
      </c>
      <c r="M21" s="135"/>
      <c r="N21" s="142">
        <v>54198</v>
      </c>
      <c r="O21" s="136"/>
      <c r="P21" s="142">
        <v>656692</v>
      </c>
      <c r="Q21" s="136"/>
      <c r="R21" s="142">
        <v>454252</v>
      </c>
      <c r="S21" s="135"/>
      <c r="T21" s="142">
        <v>280339</v>
      </c>
      <c r="U21" s="136"/>
      <c r="V21" s="142">
        <v>33761</v>
      </c>
      <c r="W21" s="136"/>
      <c r="X21" s="142">
        <v>768352</v>
      </c>
      <c r="Y21" s="135"/>
      <c r="Z21" s="142">
        <v>769873</v>
      </c>
      <c r="AA21" s="136"/>
      <c r="AB21" s="142">
        <v>330666</v>
      </c>
      <c r="AC21" s="136"/>
      <c r="AD21" s="142">
        <v>25282</v>
      </c>
      <c r="AE21" s="135"/>
      <c r="AF21" s="142">
        <v>1125821</v>
      </c>
    </row>
    <row r="22" spans="1:32" ht="15.75" customHeight="1" x14ac:dyDescent="0.35">
      <c r="A22" s="8" t="s">
        <v>182</v>
      </c>
      <c r="B22" s="110">
        <v>281040</v>
      </c>
      <c r="C22" s="136"/>
      <c r="D22" s="110">
        <v>47698</v>
      </c>
      <c r="E22" s="136"/>
      <c r="F22" s="110">
        <v>14000</v>
      </c>
      <c r="G22" s="136"/>
      <c r="H22" s="110">
        <v>342738</v>
      </c>
      <c r="I22" s="136"/>
      <c r="J22" s="110">
        <v>183056</v>
      </c>
      <c r="K22" s="136"/>
      <c r="L22" s="110">
        <v>49992</v>
      </c>
      <c r="M22" s="136"/>
      <c r="N22" s="110">
        <v>10725</v>
      </c>
      <c r="O22" s="136"/>
      <c r="P22" s="110">
        <v>243773</v>
      </c>
      <c r="Q22" s="136"/>
      <c r="R22" s="110">
        <v>434900</v>
      </c>
      <c r="S22" s="103"/>
      <c r="T22" s="110">
        <v>45354</v>
      </c>
      <c r="U22" s="136"/>
      <c r="V22" s="110">
        <v>7229</v>
      </c>
      <c r="W22" s="136"/>
      <c r="X22" s="110">
        <v>487483</v>
      </c>
      <c r="Y22" s="103"/>
      <c r="Z22" s="110">
        <v>735759</v>
      </c>
      <c r="AA22" s="136"/>
      <c r="AB22" s="110">
        <v>50053</v>
      </c>
      <c r="AC22" s="136"/>
      <c r="AD22" s="110">
        <v>6586</v>
      </c>
      <c r="AE22" s="103"/>
      <c r="AF22" s="110">
        <v>792398</v>
      </c>
    </row>
    <row r="23" spans="1:32" ht="15.75" customHeight="1" x14ac:dyDescent="0.35">
      <c r="A23" s="11" t="s">
        <v>21</v>
      </c>
      <c r="B23" s="134">
        <v>23105</v>
      </c>
      <c r="C23" s="136"/>
      <c r="D23" s="134">
        <v>376140</v>
      </c>
      <c r="E23" s="136"/>
      <c r="F23" s="134">
        <v>46969</v>
      </c>
      <c r="G23" s="136"/>
      <c r="H23" s="134">
        <v>446214</v>
      </c>
      <c r="I23" s="136"/>
      <c r="J23" s="134">
        <v>4049</v>
      </c>
      <c r="K23" s="136"/>
      <c r="L23" s="134">
        <v>365397</v>
      </c>
      <c r="M23" s="136"/>
      <c r="N23" s="134">
        <v>43473</v>
      </c>
      <c r="O23" s="136"/>
      <c r="P23" s="134">
        <v>412919</v>
      </c>
      <c r="Q23" s="136"/>
      <c r="R23" s="134">
        <v>19352</v>
      </c>
      <c r="S23" s="103"/>
      <c r="T23" s="134">
        <v>234985</v>
      </c>
      <c r="U23" s="136"/>
      <c r="V23" s="134">
        <v>26532</v>
      </c>
      <c r="W23" s="136"/>
      <c r="X23" s="134">
        <v>280869</v>
      </c>
      <c r="Y23" s="103"/>
      <c r="Z23" s="134">
        <v>34114</v>
      </c>
      <c r="AA23" s="136"/>
      <c r="AB23" s="134">
        <v>280613</v>
      </c>
      <c r="AC23" s="136"/>
      <c r="AD23" s="134">
        <v>18696</v>
      </c>
      <c r="AE23" s="103"/>
      <c r="AF23" s="134">
        <v>333423</v>
      </c>
    </row>
    <row r="24" spans="1:32" ht="15.75" customHeight="1" x14ac:dyDescent="0.35">
      <c r="A24" s="8" t="s">
        <v>108</v>
      </c>
      <c r="B24" s="110"/>
      <c r="C24" s="135"/>
      <c r="D24" s="110"/>
      <c r="E24" s="135"/>
      <c r="F24" s="110"/>
      <c r="G24" s="135"/>
      <c r="H24" s="110"/>
      <c r="I24" s="135"/>
      <c r="J24" s="110"/>
      <c r="K24" s="135"/>
      <c r="L24" s="110"/>
      <c r="M24" s="135"/>
      <c r="N24" s="110"/>
      <c r="O24" s="135"/>
      <c r="P24" s="110"/>
      <c r="Q24" s="103"/>
      <c r="R24" s="110"/>
      <c r="S24" s="103"/>
      <c r="T24" s="110"/>
      <c r="U24" s="103"/>
      <c r="V24" s="110"/>
      <c r="W24" s="103"/>
      <c r="X24" s="110"/>
      <c r="Y24" s="103"/>
      <c r="Z24" s="110"/>
      <c r="AA24" s="103"/>
      <c r="AB24" s="110"/>
      <c r="AC24" s="103"/>
      <c r="AD24" s="110"/>
      <c r="AE24" s="103"/>
      <c r="AF24" s="110"/>
    </row>
    <row r="25" spans="1:32" ht="15.75" customHeight="1" x14ac:dyDescent="0.35">
      <c r="A25" s="13" t="s">
        <v>121</v>
      </c>
      <c r="B25" s="110">
        <v>38647</v>
      </c>
      <c r="C25" s="136"/>
      <c r="D25" s="110">
        <v>107598</v>
      </c>
      <c r="E25" s="136"/>
      <c r="F25" s="110">
        <v>19869</v>
      </c>
      <c r="G25" s="136"/>
      <c r="H25" s="110">
        <v>166114</v>
      </c>
      <c r="I25" s="136"/>
      <c r="J25" s="110">
        <v>32714</v>
      </c>
      <c r="K25" s="136"/>
      <c r="L25" s="110">
        <v>107900</v>
      </c>
      <c r="M25" s="136"/>
      <c r="N25" s="110">
        <v>15280</v>
      </c>
      <c r="O25" s="136"/>
      <c r="P25" s="110">
        <v>155894</v>
      </c>
      <c r="Q25" s="103"/>
      <c r="R25" s="110">
        <v>47539</v>
      </c>
      <c r="S25" s="103"/>
      <c r="T25" s="110">
        <v>101458</v>
      </c>
      <c r="U25" s="103"/>
      <c r="V25" s="110">
        <v>11670</v>
      </c>
      <c r="W25" s="103"/>
      <c r="X25" s="110">
        <v>160667</v>
      </c>
      <c r="Y25" s="103"/>
      <c r="Z25" s="110">
        <v>71918</v>
      </c>
      <c r="AA25" s="103"/>
      <c r="AB25" s="110">
        <v>123561</v>
      </c>
      <c r="AC25" s="103"/>
      <c r="AD25" s="110">
        <v>12965</v>
      </c>
      <c r="AE25" s="103"/>
      <c r="AF25" s="110">
        <v>208444</v>
      </c>
    </row>
    <row r="26" spans="1:32" ht="15.75" customHeight="1" x14ac:dyDescent="0.35">
      <c r="A26" s="13" t="s">
        <v>122</v>
      </c>
      <c r="B26" s="110">
        <v>26375</v>
      </c>
      <c r="C26" s="136"/>
      <c r="D26" s="110">
        <v>64337</v>
      </c>
      <c r="E26" s="136"/>
      <c r="F26" s="110">
        <v>6698</v>
      </c>
      <c r="G26" s="135"/>
      <c r="H26" s="110">
        <v>97410</v>
      </c>
      <c r="I26" s="135"/>
      <c r="J26" s="110">
        <v>25028</v>
      </c>
      <c r="K26" s="135"/>
      <c r="L26" s="110">
        <v>64075</v>
      </c>
      <c r="M26" s="135"/>
      <c r="N26" s="110">
        <v>5671</v>
      </c>
      <c r="O26" s="135"/>
      <c r="P26" s="110">
        <v>94774</v>
      </c>
      <c r="Q26" s="135"/>
      <c r="R26" s="110">
        <v>26155</v>
      </c>
      <c r="S26" s="135"/>
      <c r="T26" s="110">
        <v>65890</v>
      </c>
      <c r="U26" s="135"/>
      <c r="V26" s="110">
        <v>5462</v>
      </c>
      <c r="W26" s="135"/>
      <c r="X26" s="110">
        <v>97507</v>
      </c>
      <c r="Y26" s="135"/>
      <c r="Z26" s="110">
        <v>28660</v>
      </c>
      <c r="AA26" s="135"/>
      <c r="AB26" s="110">
        <v>65975</v>
      </c>
      <c r="AC26" s="135"/>
      <c r="AD26" s="110">
        <v>5846</v>
      </c>
      <c r="AE26" s="135"/>
      <c r="AF26" s="110">
        <v>100481</v>
      </c>
    </row>
    <row r="27" spans="1:32" ht="15.75" customHeight="1" x14ac:dyDescent="0.35">
      <c r="A27" s="13" t="s">
        <v>123</v>
      </c>
      <c r="B27" s="110">
        <v>21406</v>
      </c>
      <c r="C27" s="136"/>
      <c r="D27" s="110">
        <v>58836</v>
      </c>
      <c r="E27" s="136"/>
      <c r="F27" s="110">
        <v>13096</v>
      </c>
      <c r="G27" s="136"/>
      <c r="H27" s="110">
        <v>93338</v>
      </c>
      <c r="I27" s="136"/>
      <c r="J27" s="110">
        <v>20327</v>
      </c>
      <c r="K27" s="136"/>
      <c r="L27" s="110">
        <v>53466</v>
      </c>
      <c r="M27" s="136"/>
      <c r="N27" s="110">
        <v>12011</v>
      </c>
      <c r="O27" s="136"/>
      <c r="P27" s="110">
        <v>85804</v>
      </c>
      <c r="Q27" s="103"/>
      <c r="R27" s="110">
        <v>21891</v>
      </c>
      <c r="S27" s="103"/>
      <c r="T27" s="110">
        <v>53771</v>
      </c>
      <c r="U27" s="103"/>
      <c r="V27" s="110">
        <v>9718</v>
      </c>
      <c r="W27" s="103"/>
      <c r="X27" s="110">
        <v>85380</v>
      </c>
      <c r="Y27" s="103"/>
      <c r="Z27" s="110">
        <v>23410</v>
      </c>
      <c r="AA27" s="103"/>
      <c r="AB27" s="110">
        <v>58684</v>
      </c>
      <c r="AC27" s="103"/>
      <c r="AD27" s="110">
        <v>10106</v>
      </c>
      <c r="AE27" s="103"/>
      <c r="AF27" s="110">
        <v>92200</v>
      </c>
    </row>
    <row r="28" spans="1:32" ht="15.75" customHeight="1" x14ac:dyDescent="0.35">
      <c r="A28" s="13" t="s">
        <v>57</v>
      </c>
      <c r="B28" s="110">
        <v>0</v>
      </c>
      <c r="C28" s="136"/>
      <c r="D28" s="110">
        <v>0</v>
      </c>
      <c r="E28" s="136"/>
      <c r="F28" s="110">
        <v>0</v>
      </c>
      <c r="G28" s="135"/>
      <c r="H28" s="110">
        <v>0</v>
      </c>
      <c r="I28" s="135"/>
      <c r="J28" s="110">
        <v>0</v>
      </c>
      <c r="K28" s="135"/>
      <c r="L28" s="110">
        <v>0</v>
      </c>
      <c r="M28" s="135"/>
      <c r="N28" s="110">
        <v>0</v>
      </c>
      <c r="O28" s="135"/>
      <c r="P28" s="110">
        <v>0</v>
      </c>
      <c r="Q28" s="103"/>
      <c r="R28" s="110">
        <v>0</v>
      </c>
      <c r="S28" s="103"/>
      <c r="T28" s="110">
        <v>0</v>
      </c>
      <c r="U28" s="103"/>
      <c r="V28" s="110">
        <v>0</v>
      </c>
      <c r="W28" s="103"/>
      <c r="X28" s="110">
        <v>0</v>
      </c>
      <c r="Y28" s="103"/>
      <c r="Z28" s="110">
        <v>0</v>
      </c>
      <c r="AA28" s="103"/>
      <c r="AB28" s="110">
        <v>73900</v>
      </c>
      <c r="AC28" s="103"/>
      <c r="AD28" s="110">
        <v>2900</v>
      </c>
      <c r="AE28" s="103"/>
      <c r="AF28" s="110">
        <v>76800</v>
      </c>
    </row>
    <row r="29" spans="1:32" ht="15.75" customHeight="1" x14ac:dyDescent="0.35">
      <c r="A29" s="8" t="s">
        <v>112</v>
      </c>
      <c r="B29" s="137">
        <v>86428</v>
      </c>
      <c r="C29" s="136"/>
      <c r="D29" s="137">
        <v>230771</v>
      </c>
      <c r="E29" s="136"/>
      <c r="F29" s="137">
        <v>39663</v>
      </c>
      <c r="G29" s="135"/>
      <c r="H29" s="137">
        <v>356862</v>
      </c>
      <c r="I29" s="135"/>
      <c r="J29" s="137">
        <v>78069</v>
      </c>
      <c r="K29" s="135"/>
      <c r="L29" s="137">
        <v>225441</v>
      </c>
      <c r="M29" s="135"/>
      <c r="N29" s="137">
        <v>32962</v>
      </c>
      <c r="O29" s="135"/>
      <c r="P29" s="137">
        <v>336472</v>
      </c>
      <c r="Q29" s="103"/>
      <c r="R29" s="137">
        <v>95585</v>
      </c>
      <c r="S29" s="103"/>
      <c r="T29" s="137">
        <v>221119</v>
      </c>
      <c r="U29" s="103"/>
      <c r="V29" s="137">
        <v>26850</v>
      </c>
      <c r="W29" s="103"/>
      <c r="X29" s="137">
        <v>343554</v>
      </c>
      <c r="Y29" s="103"/>
      <c r="Z29" s="137">
        <v>123988</v>
      </c>
      <c r="AA29" s="103"/>
      <c r="AB29" s="137">
        <v>322120</v>
      </c>
      <c r="AC29" s="103"/>
      <c r="AD29" s="137">
        <v>31817</v>
      </c>
      <c r="AE29" s="103"/>
      <c r="AF29" s="137">
        <v>477925</v>
      </c>
    </row>
    <row r="30" spans="1:32" ht="15.75" customHeight="1" x14ac:dyDescent="0.35">
      <c r="B30" s="15"/>
      <c r="D30" s="15"/>
      <c r="F30" s="15"/>
      <c r="H30" s="15"/>
      <c r="J30" s="15"/>
      <c r="L30" s="15"/>
      <c r="N30" s="15"/>
      <c r="P30" s="15"/>
      <c r="R30" s="15"/>
      <c r="T30" s="15"/>
      <c r="V30" s="15"/>
      <c r="X30" s="15"/>
      <c r="Z30" s="15"/>
      <c r="AB30" s="15"/>
      <c r="AD30" s="15"/>
      <c r="AF30" s="15"/>
    </row>
    <row r="31" spans="1:32" s="149" customFormat="1" ht="15.75" customHeight="1" x14ac:dyDescent="0.35">
      <c r="B31" s="183" t="s">
        <v>240</v>
      </c>
      <c r="C31" s="183"/>
      <c r="D31" s="183"/>
      <c r="E31" s="183"/>
      <c r="F31" s="183"/>
      <c r="G31" s="183"/>
      <c r="H31" s="183"/>
      <c r="J31" s="183" t="s">
        <v>240</v>
      </c>
      <c r="K31" s="183"/>
      <c r="L31" s="183"/>
      <c r="M31" s="183"/>
      <c r="N31" s="183"/>
      <c r="O31" s="183"/>
      <c r="P31" s="183"/>
      <c r="R31" s="183" t="s">
        <v>240</v>
      </c>
      <c r="S31" s="183"/>
      <c r="T31" s="183"/>
      <c r="U31" s="183"/>
      <c r="V31" s="183"/>
      <c r="W31" s="183"/>
      <c r="X31" s="183"/>
      <c r="Z31" s="183" t="s">
        <v>240</v>
      </c>
      <c r="AA31" s="183"/>
      <c r="AB31" s="183"/>
      <c r="AC31" s="183"/>
      <c r="AD31" s="183"/>
      <c r="AE31" s="183"/>
      <c r="AF31" s="183"/>
    </row>
    <row r="32" spans="1:32" ht="15.75" customHeight="1" x14ac:dyDescent="0.35">
      <c r="A32" s="3"/>
      <c r="B32" s="184">
        <v>43830</v>
      </c>
      <c r="C32" s="184"/>
      <c r="D32" s="184"/>
      <c r="E32" s="184"/>
      <c r="F32" s="184"/>
      <c r="G32" s="184"/>
      <c r="H32" s="184"/>
      <c r="I32" s="146"/>
      <c r="J32" s="184">
        <v>43738</v>
      </c>
      <c r="K32" s="184"/>
      <c r="L32" s="184"/>
      <c r="M32" s="184"/>
      <c r="N32" s="184"/>
      <c r="O32" s="184"/>
      <c r="P32" s="184"/>
      <c r="Q32" s="147"/>
      <c r="R32" s="184">
        <v>43646</v>
      </c>
      <c r="S32" s="184"/>
      <c r="T32" s="184"/>
      <c r="U32" s="184"/>
      <c r="V32" s="184"/>
      <c r="W32" s="184"/>
      <c r="X32" s="184"/>
      <c r="Y32" s="146"/>
      <c r="Z32" s="184">
        <v>43555</v>
      </c>
      <c r="AA32" s="184"/>
      <c r="AB32" s="184"/>
      <c r="AC32" s="184"/>
      <c r="AD32" s="184"/>
      <c r="AE32" s="184"/>
      <c r="AF32" s="184"/>
    </row>
    <row r="33" spans="1:32" ht="15.75" customHeight="1" x14ac:dyDescent="0.35">
      <c r="A33" s="4"/>
      <c r="B33" s="5" t="s">
        <v>34</v>
      </c>
      <c r="C33" s="6"/>
      <c r="D33" s="5" t="s">
        <v>35</v>
      </c>
      <c r="E33" s="6"/>
      <c r="F33" s="5" t="s">
        <v>36</v>
      </c>
      <c r="G33" s="7"/>
      <c r="H33" s="5" t="s">
        <v>38</v>
      </c>
      <c r="I33" s="16"/>
      <c r="J33" s="5" t="s">
        <v>34</v>
      </c>
      <c r="K33" s="6"/>
      <c r="L33" s="5" t="s">
        <v>35</v>
      </c>
      <c r="M33" s="6"/>
      <c r="N33" s="5" t="s">
        <v>36</v>
      </c>
      <c r="O33" s="7"/>
      <c r="P33" s="5" t="s">
        <v>38</v>
      </c>
      <c r="Q33" s="16"/>
      <c r="R33" s="5" t="s">
        <v>34</v>
      </c>
      <c r="S33" s="6"/>
      <c r="T33" s="5" t="s">
        <v>35</v>
      </c>
      <c r="U33" s="6"/>
      <c r="V33" s="5" t="s">
        <v>36</v>
      </c>
      <c r="W33" s="7"/>
      <c r="X33" s="5" t="s">
        <v>38</v>
      </c>
      <c r="Y33" s="16"/>
      <c r="Z33" s="5" t="s">
        <v>34</v>
      </c>
      <c r="AA33" s="6"/>
      <c r="AB33" s="5" t="s">
        <v>35</v>
      </c>
      <c r="AC33" s="6"/>
      <c r="AD33" s="5" t="s">
        <v>36</v>
      </c>
      <c r="AE33" s="7"/>
      <c r="AF33" s="5" t="s">
        <v>38</v>
      </c>
    </row>
    <row r="34" spans="1:32" ht="15.75" customHeight="1" x14ac:dyDescent="0.35">
      <c r="A34" s="8" t="s">
        <v>181</v>
      </c>
      <c r="B34" s="142">
        <v>603228</v>
      </c>
      <c r="C34" s="136"/>
      <c r="D34" s="142">
        <v>319665</v>
      </c>
      <c r="E34" s="136"/>
      <c r="F34" s="142">
        <v>21054</v>
      </c>
      <c r="G34" s="135"/>
      <c r="H34" s="142">
        <v>943947</v>
      </c>
      <c r="I34" s="136"/>
      <c r="J34" s="142">
        <v>384626</v>
      </c>
      <c r="K34" s="136"/>
      <c r="L34" s="142">
        <v>335290</v>
      </c>
      <c r="M34" s="135"/>
      <c r="N34" s="142">
        <v>25292</v>
      </c>
      <c r="O34" s="136"/>
      <c r="P34" s="142">
        <v>745208</v>
      </c>
      <c r="Q34" s="136"/>
      <c r="R34" s="142">
        <v>248924</v>
      </c>
      <c r="S34" s="135"/>
      <c r="T34" s="142">
        <v>323669</v>
      </c>
      <c r="U34" s="136"/>
      <c r="V34" s="142">
        <v>26985</v>
      </c>
      <c r="W34" s="136"/>
      <c r="X34" s="142">
        <v>599578</v>
      </c>
      <c r="Y34" s="135"/>
      <c r="Z34" s="142">
        <v>128472</v>
      </c>
      <c r="AA34" s="136"/>
      <c r="AB34" s="142">
        <v>298272</v>
      </c>
      <c r="AC34" s="136"/>
      <c r="AD34" s="142">
        <v>27360</v>
      </c>
      <c r="AE34" s="135"/>
      <c r="AF34" s="142">
        <v>454104</v>
      </c>
    </row>
    <row r="35" spans="1:32" ht="15.75" customHeight="1" x14ac:dyDescent="0.35">
      <c r="A35" s="8" t="s">
        <v>182</v>
      </c>
      <c r="B35" s="110">
        <v>585143</v>
      </c>
      <c r="C35" s="136"/>
      <c r="D35" s="110">
        <v>47554</v>
      </c>
      <c r="E35" s="136"/>
      <c r="F35" s="110">
        <v>6174</v>
      </c>
      <c r="G35" s="136"/>
      <c r="H35" s="110">
        <v>638871</v>
      </c>
      <c r="I35" s="136"/>
      <c r="J35" s="110">
        <v>373029</v>
      </c>
      <c r="K35" s="136"/>
      <c r="L35" s="110">
        <v>50093</v>
      </c>
      <c r="M35" s="136"/>
      <c r="N35" s="110">
        <v>6601</v>
      </c>
      <c r="O35" s="136"/>
      <c r="P35" s="110">
        <v>429723</v>
      </c>
      <c r="Q35" s="136"/>
      <c r="R35" s="110">
        <v>242861</v>
      </c>
      <c r="S35" s="103"/>
      <c r="T35" s="110">
        <v>49277</v>
      </c>
      <c r="U35" s="136"/>
      <c r="V35" s="110">
        <v>6394</v>
      </c>
      <c r="W35" s="136"/>
      <c r="X35" s="110">
        <v>298532</v>
      </c>
      <c r="Y35" s="103"/>
      <c r="Z35" s="110">
        <v>123431</v>
      </c>
      <c r="AA35" s="136"/>
      <c r="AB35" s="110">
        <v>46961</v>
      </c>
      <c r="AC35" s="136"/>
      <c r="AD35" s="110">
        <v>6581</v>
      </c>
      <c r="AE35" s="103"/>
      <c r="AF35" s="110">
        <v>176973</v>
      </c>
    </row>
    <row r="36" spans="1:32" ht="15.75" customHeight="1" x14ac:dyDescent="0.35">
      <c r="A36" s="11" t="s">
        <v>21</v>
      </c>
      <c r="B36" s="134">
        <v>18085</v>
      </c>
      <c r="C36" s="136"/>
      <c r="D36" s="134">
        <v>272111</v>
      </c>
      <c r="E36" s="136"/>
      <c r="F36" s="134">
        <v>14880</v>
      </c>
      <c r="G36" s="136"/>
      <c r="H36" s="134">
        <v>305076</v>
      </c>
      <c r="I36" s="136"/>
      <c r="J36" s="134">
        <v>11597</v>
      </c>
      <c r="K36" s="136"/>
      <c r="L36" s="134">
        <v>285197</v>
      </c>
      <c r="M36" s="136"/>
      <c r="N36" s="134">
        <v>18691</v>
      </c>
      <c r="O36" s="136"/>
      <c r="P36" s="134">
        <v>315485</v>
      </c>
      <c r="Q36" s="136"/>
      <c r="R36" s="134">
        <v>6063</v>
      </c>
      <c r="S36" s="103"/>
      <c r="T36" s="134">
        <v>274392</v>
      </c>
      <c r="U36" s="136"/>
      <c r="V36" s="134">
        <v>20591</v>
      </c>
      <c r="W36" s="136"/>
      <c r="X36" s="134">
        <v>301046</v>
      </c>
      <c r="Y36" s="103"/>
      <c r="Z36" s="134">
        <v>5041</v>
      </c>
      <c r="AA36" s="136"/>
      <c r="AB36" s="134">
        <v>251311</v>
      </c>
      <c r="AC36" s="136"/>
      <c r="AD36" s="134">
        <v>20779</v>
      </c>
      <c r="AE36" s="103"/>
      <c r="AF36" s="134">
        <v>277131</v>
      </c>
    </row>
    <row r="37" spans="1:32" ht="15.75" customHeight="1" x14ac:dyDescent="0.35">
      <c r="A37" s="8" t="s">
        <v>108</v>
      </c>
      <c r="B37" s="110"/>
      <c r="C37" s="135"/>
      <c r="D37" s="110"/>
      <c r="E37" s="135"/>
      <c r="F37" s="110"/>
      <c r="G37" s="135"/>
      <c r="H37" s="110"/>
      <c r="I37" s="135"/>
      <c r="J37" s="110"/>
      <c r="K37" s="135"/>
      <c r="L37" s="110"/>
      <c r="M37" s="135"/>
      <c r="N37" s="110"/>
      <c r="O37" s="135"/>
      <c r="P37" s="110"/>
      <c r="Q37" s="103"/>
      <c r="R37" s="110"/>
      <c r="S37" s="103"/>
      <c r="T37" s="110"/>
      <c r="U37" s="103"/>
      <c r="V37" s="110"/>
      <c r="W37" s="103"/>
      <c r="X37" s="110"/>
      <c r="Y37" s="103"/>
      <c r="Z37" s="110"/>
      <c r="AA37" s="103"/>
      <c r="AB37" s="110"/>
      <c r="AC37" s="103"/>
      <c r="AD37" s="110"/>
      <c r="AE37" s="103"/>
      <c r="AF37" s="110"/>
    </row>
    <row r="38" spans="1:32" ht="15.75" customHeight="1" x14ac:dyDescent="0.35">
      <c r="A38" s="13" t="s">
        <v>121</v>
      </c>
      <c r="B38" s="110">
        <v>64176</v>
      </c>
      <c r="C38" s="136"/>
      <c r="D38" s="110">
        <v>112411</v>
      </c>
      <c r="E38" s="136"/>
      <c r="F38" s="110">
        <v>11283</v>
      </c>
      <c r="G38" s="136"/>
      <c r="H38" s="110">
        <v>187870</v>
      </c>
      <c r="I38" s="136"/>
      <c r="J38" s="110">
        <v>49186</v>
      </c>
      <c r="K38" s="136"/>
      <c r="L38" s="110">
        <v>121896</v>
      </c>
      <c r="M38" s="136"/>
      <c r="N38" s="110">
        <v>13646</v>
      </c>
      <c r="O38" s="136"/>
      <c r="P38" s="110">
        <v>184728</v>
      </c>
      <c r="Q38" s="103"/>
      <c r="R38" s="110">
        <v>37255</v>
      </c>
      <c r="S38" s="103"/>
      <c r="T38" s="110">
        <v>139154</v>
      </c>
      <c r="U38" s="103"/>
      <c r="V38" s="110">
        <v>14407</v>
      </c>
      <c r="W38" s="103"/>
      <c r="X38" s="110">
        <v>190816</v>
      </c>
      <c r="Y38" s="103"/>
      <c r="Z38" s="110">
        <v>20954</v>
      </c>
      <c r="AA38" s="103"/>
      <c r="AB38" s="110">
        <v>130012</v>
      </c>
      <c r="AC38" s="103"/>
      <c r="AD38" s="110">
        <v>14251</v>
      </c>
      <c r="AE38" s="103"/>
      <c r="AF38" s="110">
        <v>165217</v>
      </c>
    </row>
    <row r="39" spans="1:32" ht="15.75" customHeight="1" x14ac:dyDescent="0.35">
      <c r="A39" s="13" t="s">
        <v>122</v>
      </c>
      <c r="B39" s="110">
        <v>24136</v>
      </c>
      <c r="C39" s="136"/>
      <c r="D39" s="110">
        <v>61176</v>
      </c>
      <c r="E39" s="136"/>
      <c r="F39" s="110">
        <v>6681</v>
      </c>
      <c r="G39" s="135"/>
      <c r="H39" s="110">
        <v>91993</v>
      </c>
      <c r="I39" s="135"/>
      <c r="J39" s="110">
        <v>18423</v>
      </c>
      <c r="K39" s="135"/>
      <c r="L39" s="110">
        <v>65532</v>
      </c>
      <c r="M39" s="135"/>
      <c r="N39" s="110">
        <v>6791</v>
      </c>
      <c r="O39" s="135"/>
      <c r="P39" s="110">
        <v>90746</v>
      </c>
      <c r="Q39" s="135"/>
      <c r="R39" s="110">
        <v>16225</v>
      </c>
      <c r="S39" s="135"/>
      <c r="T39" s="110">
        <v>67342</v>
      </c>
      <c r="U39" s="135"/>
      <c r="V39" s="110">
        <v>6086</v>
      </c>
      <c r="W39" s="135"/>
      <c r="X39" s="110">
        <v>89653</v>
      </c>
      <c r="Y39" s="135"/>
      <c r="Z39" s="110">
        <v>11178</v>
      </c>
      <c r="AA39" s="135"/>
      <c r="AB39" s="110">
        <v>61914</v>
      </c>
      <c r="AC39" s="135"/>
      <c r="AD39" s="110">
        <v>5439</v>
      </c>
      <c r="AE39" s="135"/>
      <c r="AF39" s="110">
        <v>78531</v>
      </c>
    </row>
    <row r="40" spans="1:32" ht="15.75" customHeight="1" x14ac:dyDescent="0.35">
      <c r="A40" s="13" t="s">
        <v>123</v>
      </c>
      <c r="B40" s="110">
        <v>27052</v>
      </c>
      <c r="C40" s="136"/>
      <c r="D40" s="110">
        <v>62303</v>
      </c>
      <c r="E40" s="136"/>
      <c r="F40" s="110">
        <v>9632</v>
      </c>
      <c r="G40" s="136"/>
      <c r="H40" s="110">
        <v>98987</v>
      </c>
      <c r="I40" s="136"/>
      <c r="J40" s="110">
        <v>22169</v>
      </c>
      <c r="K40" s="136"/>
      <c r="L40" s="110">
        <v>55716</v>
      </c>
      <c r="M40" s="136"/>
      <c r="N40" s="110">
        <v>10567</v>
      </c>
      <c r="O40" s="136"/>
      <c r="P40" s="110">
        <v>88452</v>
      </c>
      <c r="Q40" s="103"/>
      <c r="R40" s="110">
        <v>17806</v>
      </c>
      <c r="S40" s="103"/>
      <c r="T40" s="110">
        <v>54658</v>
      </c>
      <c r="U40" s="103"/>
      <c r="V40" s="110">
        <v>10358</v>
      </c>
      <c r="W40" s="103"/>
      <c r="X40" s="110">
        <v>82822</v>
      </c>
      <c r="Y40" s="103"/>
      <c r="Z40" s="110">
        <v>14356</v>
      </c>
      <c r="AA40" s="103"/>
      <c r="AB40" s="110">
        <v>70837</v>
      </c>
      <c r="AC40" s="103"/>
      <c r="AD40" s="110">
        <v>10565</v>
      </c>
      <c r="AE40" s="103"/>
      <c r="AF40" s="110">
        <v>95758</v>
      </c>
    </row>
    <row r="41" spans="1:32" ht="15.75" customHeight="1" x14ac:dyDescent="0.35">
      <c r="A41" s="13" t="s">
        <v>241</v>
      </c>
      <c r="B41" s="110">
        <v>0</v>
      </c>
      <c r="C41" s="136"/>
      <c r="D41" s="110">
        <v>0</v>
      </c>
      <c r="E41" s="136"/>
      <c r="F41" s="110">
        <v>0</v>
      </c>
      <c r="G41" s="135"/>
      <c r="H41" s="110">
        <v>0</v>
      </c>
      <c r="I41" s="135"/>
      <c r="J41" s="110">
        <v>0</v>
      </c>
      <c r="K41" s="135"/>
      <c r="L41" s="110">
        <v>0</v>
      </c>
      <c r="M41" s="135"/>
      <c r="N41" s="110">
        <v>5</v>
      </c>
      <c r="O41" s="135"/>
      <c r="P41" s="110">
        <v>5</v>
      </c>
      <c r="Q41" s="103"/>
      <c r="R41" s="110">
        <v>0</v>
      </c>
      <c r="S41" s="103"/>
      <c r="T41" s="110">
        <v>0</v>
      </c>
      <c r="U41" s="103"/>
      <c r="V41" s="110">
        <v>293</v>
      </c>
      <c r="W41" s="103"/>
      <c r="X41" s="110">
        <v>293</v>
      </c>
      <c r="Y41" s="103"/>
      <c r="Z41" s="110">
        <v>0</v>
      </c>
      <c r="AA41" s="103"/>
      <c r="AB41" s="110">
        <v>0</v>
      </c>
      <c r="AC41" s="103"/>
      <c r="AD41" s="110">
        <v>352</v>
      </c>
      <c r="AE41" s="103"/>
      <c r="AF41" s="110">
        <v>352</v>
      </c>
    </row>
    <row r="42" spans="1:32" ht="15.75" customHeight="1" x14ac:dyDescent="0.35">
      <c r="A42" s="8" t="s">
        <v>112</v>
      </c>
      <c r="B42" s="137">
        <v>115364</v>
      </c>
      <c r="C42" s="136"/>
      <c r="D42" s="137">
        <v>235890</v>
      </c>
      <c r="E42" s="136"/>
      <c r="F42" s="137">
        <v>27596</v>
      </c>
      <c r="G42" s="135"/>
      <c r="H42" s="137">
        <v>378850</v>
      </c>
      <c r="I42" s="135"/>
      <c r="J42" s="137">
        <v>89778</v>
      </c>
      <c r="K42" s="135"/>
      <c r="L42" s="137">
        <v>243144</v>
      </c>
      <c r="M42" s="135"/>
      <c r="N42" s="137">
        <v>31009</v>
      </c>
      <c r="O42" s="135"/>
      <c r="P42" s="137">
        <v>363931</v>
      </c>
      <c r="Q42" s="103"/>
      <c r="R42" s="137">
        <v>71286</v>
      </c>
      <c r="S42" s="103"/>
      <c r="T42" s="137">
        <v>261154</v>
      </c>
      <c r="U42" s="103"/>
      <c r="V42" s="137">
        <v>31144</v>
      </c>
      <c r="W42" s="103"/>
      <c r="X42" s="137">
        <v>363584</v>
      </c>
      <c r="Y42" s="103"/>
      <c r="Z42" s="137">
        <v>46488</v>
      </c>
      <c r="AA42" s="103"/>
      <c r="AB42" s="137">
        <v>262763</v>
      </c>
      <c r="AC42" s="103"/>
      <c r="AD42" s="137">
        <v>30607</v>
      </c>
      <c r="AE42" s="103"/>
      <c r="AF42" s="137">
        <v>339858</v>
      </c>
    </row>
    <row r="43" spans="1:32" ht="15.75" customHeight="1" x14ac:dyDescent="0.35">
      <c r="B43" s="15"/>
      <c r="D43" s="15"/>
      <c r="F43" s="15"/>
      <c r="H43" s="15"/>
      <c r="J43" s="15"/>
      <c r="L43" s="15"/>
      <c r="N43" s="15"/>
      <c r="P43" s="15"/>
      <c r="R43" s="15"/>
      <c r="T43" s="15"/>
      <c r="V43" s="15"/>
      <c r="X43" s="15"/>
      <c r="Z43" s="15"/>
      <c r="AB43" s="15"/>
      <c r="AD43" s="15"/>
      <c r="AF43" s="15"/>
    </row>
    <row r="44" spans="1:32" s="149" customFormat="1" ht="15.75" customHeight="1" x14ac:dyDescent="0.35">
      <c r="B44" s="183" t="s">
        <v>240</v>
      </c>
      <c r="C44" s="183"/>
      <c r="D44" s="183"/>
      <c r="E44" s="183"/>
      <c r="F44" s="183"/>
      <c r="G44" s="183"/>
      <c r="H44" s="183"/>
      <c r="J44" s="183" t="s">
        <v>240</v>
      </c>
      <c r="K44" s="183"/>
      <c r="L44" s="183"/>
      <c r="M44" s="183"/>
      <c r="N44" s="183"/>
      <c r="O44" s="183"/>
      <c r="P44" s="183"/>
      <c r="R44" s="183" t="s">
        <v>240</v>
      </c>
      <c r="S44" s="183"/>
      <c r="T44" s="183"/>
      <c r="U44" s="183"/>
      <c r="V44" s="183"/>
      <c r="W44" s="183"/>
      <c r="X44" s="183"/>
      <c r="Z44" s="183" t="s">
        <v>240</v>
      </c>
      <c r="AA44" s="183"/>
      <c r="AB44" s="183"/>
      <c r="AC44" s="183"/>
      <c r="AD44" s="183"/>
      <c r="AE44" s="183"/>
      <c r="AF44" s="183"/>
    </row>
    <row r="45" spans="1:32" ht="15.75" customHeight="1" x14ac:dyDescent="0.35">
      <c r="A45" s="3"/>
      <c r="B45" s="184">
        <v>43465</v>
      </c>
      <c r="C45" s="184"/>
      <c r="D45" s="184"/>
      <c r="E45" s="184"/>
      <c r="F45" s="184"/>
      <c r="G45" s="184"/>
      <c r="H45" s="184"/>
      <c r="I45" s="146"/>
      <c r="J45" s="184">
        <v>43373</v>
      </c>
      <c r="K45" s="184"/>
      <c r="L45" s="184"/>
      <c r="M45" s="184"/>
      <c r="N45" s="184"/>
      <c r="O45" s="184"/>
      <c r="P45" s="184"/>
      <c r="Q45" s="147"/>
      <c r="R45" s="184">
        <v>43281</v>
      </c>
      <c r="S45" s="184"/>
      <c r="T45" s="184"/>
      <c r="U45" s="184"/>
      <c r="V45" s="184"/>
      <c r="W45" s="184"/>
      <c r="X45" s="184"/>
      <c r="Y45" s="146"/>
      <c r="Z45" s="184">
        <v>43190</v>
      </c>
      <c r="AA45" s="184"/>
      <c r="AB45" s="184"/>
      <c r="AC45" s="184"/>
      <c r="AD45" s="184"/>
      <c r="AE45" s="184"/>
      <c r="AF45" s="184"/>
    </row>
    <row r="46" spans="1:32" ht="15.75" customHeight="1" x14ac:dyDescent="0.35">
      <c r="A46" s="4"/>
      <c r="B46" s="5" t="s">
        <v>34</v>
      </c>
      <c r="C46" s="6"/>
      <c r="D46" s="5" t="s">
        <v>35</v>
      </c>
      <c r="E46" s="6"/>
      <c r="F46" s="5" t="s">
        <v>36</v>
      </c>
      <c r="G46" s="7"/>
      <c r="H46" s="5" t="s">
        <v>38</v>
      </c>
      <c r="I46" s="16"/>
      <c r="J46" s="5" t="s">
        <v>34</v>
      </c>
      <c r="K46" s="6"/>
      <c r="L46" s="5" t="s">
        <v>35</v>
      </c>
      <c r="M46" s="6"/>
      <c r="N46" s="5" t="s">
        <v>36</v>
      </c>
      <c r="O46" s="7"/>
      <c r="P46" s="5" t="s">
        <v>38</v>
      </c>
      <c r="Q46" s="16"/>
      <c r="R46" s="5" t="s">
        <v>34</v>
      </c>
      <c r="S46" s="6"/>
      <c r="T46" s="5" t="s">
        <v>35</v>
      </c>
      <c r="U46" s="6"/>
      <c r="V46" s="5" t="s">
        <v>36</v>
      </c>
      <c r="W46" s="7"/>
      <c r="X46" s="5" t="s">
        <v>38</v>
      </c>
      <c r="Y46" s="16"/>
      <c r="Z46" s="5" t="s">
        <v>34</v>
      </c>
      <c r="AA46" s="6"/>
      <c r="AB46" s="5" t="s">
        <v>35</v>
      </c>
      <c r="AC46" s="6"/>
      <c r="AD46" s="5" t="s">
        <v>36</v>
      </c>
      <c r="AE46" s="7"/>
      <c r="AF46" s="5" t="s">
        <v>38</v>
      </c>
    </row>
    <row r="47" spans="1:32" ht="15.75" customHeight="1" x14ac:dyDescent="0.35">
      <c r="A47" s="8" t="s">
        <v>181</v>
      </c>
      <c r="B47" s="142">
        <v>41347</v>
      </c>
      <c r="C47" s="136"/>
      <c r="D47" s="142">
        <v>300708</v>
      </c>
      <c r="E47" s="136"/>
      <c r="F47" s="142">
        <v>23280</v>
      </c>
      <c r="G47" s="135"/>
      <c r="H47" s="142">
        <v>365335</v>
      </c>
      <c r="I47" s="136"/>
      <c r="J47" s="142">
        <v>11018</v>
      </c>
      <c r="K47" s="136"/>
      <c r="L47" s="142">
        <v>313638</v>
      </c>
      <c r="M47" s="135"/>
      <c r="N47" s="142">
        <v>18438</v>
      </c>
      <c r="O47" s="136"/>
      <c r="P47" s="142">
        <v>343094</v>
      </c>
      <c r="Q47" s="136"/>
      <c r="R47" s="142">
        <v>0</v>
      </c>
      <c r="S47" s="135"/>
      <c r="T47" s="142">
        <v>305941</v>
      </c>
      <c r="U47" s="136"/>
      <c r="V47" s="142">
        <v>19305</v>
      </c>
      <c r="W47" s="136"/>
      <c r="X47" s="142">
        <v>325246</v>
      </c>
      <c r="Y47" s="135"/>
      <c r="Z47" s="142">
        <v>0</v>
      </c>
      <c r="AA47" s="136"/>
      <c r="AB47" s="142">
        <v>280856</v>
      </c>
      <c r="AC47" s="136"/>
      <c r="AD47" s="142">
        <v>19023</v>
      </c>
      <c r="AE47" s="135"/>
      <c r="AF47" s="142">
        <v>299879</v>
      </c>
    </row>
    <row r="48" spans="1:32" ht="15.75" customHeight="1" x14ac:dyDescent="0.35">
      <c r="A48" s="8" t="s">
        <v>182</v>
      </c>
      <c r="B48" s="110">
        <v>39540</v>
      </c>
      <c r="C48" s="136"/>
      <c r="D48" s="110">
        <v>47696</v>
      </c>
      <c r="E48" s="136"/>
      <c r="F48" s="110">
        <v>7606</v>
      </c>
      <c r="G48" s="136"/>
      <c r="H48" s="110">
        <v>94842</v>
      </c>
      <c r="I48" s="136"/>
      <c r="J48" s="110">
        <v>10369</v>
      </c>
      <c r="K48" s="136"/>
      <c r="L48" s="110">
        <v>52150</v>
      </c>
      <c r="M48" s="136"/>
      <c r="N48" s="110">
        <v>2718</v>
      </c>
      <c r="O48" s="136"/>
      <c r="P48" s="110">
        <v>65237</v>
      </c>
      <c r="Q48" s="136"/>
      <c r="R48" s="110">
        <v>32</v>
      </c>
      <c r="S48" s="103"/>
      <c r="T48" s="110">
        <v>51510</v>
      </c>
      <c r="U48" s="136"/>
      <c r="V48" s="110">
        <v>2863</v>
      </c>
      <c r="W48" s="136"/>
      <c r="X48" s="110">
        <v>54405</v>
      </c>
      <c r="Y48" s="103"/>
      <c r="Z48" s="110">
        <v>140</v>
      </c>
      <c r="AA48" s="136"/>
      <c r="AB48" s="110">
        <v>51785</v>
      </c>
      <c r="AC48" s="136"/>
      <c r="AD48" s="110">
        <v>3168</v>
      </c>
      <c r="AE48" s="103"/>
      <c r="AF48" s="110">
        <v>55093</v>
      </c>
    </row>
    <row r="49" spans="1:32" ht="15.75" customHeight="1" x14ac:dyDescent="0.35">
      <c r="A49" s="11" t="s">
        <v>21</v>
      </c>
      <c r="B49" s="134">
        <v>1807</v>
      </c>
      <c r="C49" s="136"/>
      <c r="D49" s="134">
        <v>253012</v>
      </c>
      <c r="E49" s="136"/>
      <c r="F49" s="134">
        <v>15674</v>
      </c>
      <c r="G49" s="136"/>
      <c r="H49" s="134">
        <v>270493</v>
      </c>
      <c r="I49" s="136"/>
      <c r="J49" s="134">
        <v>649</v>
      </c>
      <c r="K49" s="136"/>
      <c r="L49" s="134">
        <v>261488</v>
      </c>
      <c r="M49" s="136"/>
      <c r="N49" s="134">
        <v>15720</v>
      </c>
      <c r="O49" s="136"/>
      <c r="P49" s="134">
        <v>277857</v>
      </c>
      <c r="Q49" s="136"/>
      <c r="R49" s="134">
        <v>-32</v>
      </c>
      <c r="S49" s="103"/>
      <c r="T49" s="134">
        <v>254431</v>
      </c>
      <c r="U49" s="136"/>
      <c r="V49" s="134">
        <v>16442</v>
      </c>
      <c r="W49" s="136"/>
      <c r="X49" s="134">
        <v>270841</v>
      </c>
      <c r="Y49" s="103"/>
      <c r="Z49" s="134">
        <v>-140</v>
      </c>
      <c r="AA49" s="136"/>
      <c r="AB49" s="134">
        <v>229071</v>
      </c>
      <c r="AC49" s="136"/>
      <c r="AD49" s="134">
        <v>15855</v>
      </c>
      <c r="AE49" s="103"/>
      <c r="AF49" s="134">
        <v>244786</v>
      </c>
    </row>
    <row r="50" spans="1:32" ht="15.75" customHeight="1" x14ac:dyDescent="0.35">
      <c r="A50" s="8" t="s">
        <v>108</v>
      </c>
      <c r="B50" s="110"/>
      <c r="C50" s="135"/>
      <c r="D50" s="110"/>
      <c r="E50" s="135"/>
      <c r="F50" s="110"/>
      <c r="G50" s="135"/>
      <c r="H50" s="110"/>
      <c r="I50" s="135"/>
      <c r="J50" s="110"/>
      <c r="K50" s="135"/>
      <c r="L50" s="110"/>
      <c r="M50" s="135"/>
      <c r="N50" s="110"/>
      <c r="O50" s="135"/>
      <c r="P50" s="110"/>
      <c r="Q50" s="103"/>
      <c r="R50" s="110"/>
      <c r="S50" s="103"/>
      <c r="T50" s="110"/>
      <c r="U50" s="103"/>
      <c r="V50" s="110"/>
      <c r="W50" s="103"/>
      <c r="X50" s="110"/>
      <c r="Y50" s="103"/>
      <c r="Z50" s="110"/>
      <c r="AA50" s="103"/>
      <c r="AB50" s="110"/>
      <c r="AC50" s="103"/>
      <c r="AD50" s="110"/>
      <c r="AE50" s="103"/>
      <c r="AF50" s="110"/>
    </row>
    <row r="51" spans="1:32" ht="15.75" customHeight="1" x14ac:dyDescent="0.35">
      <c r="A51" s="13" t="s">
        <v>121</v>
      </c>
      <c r="B51" s="110">
        <v>10099</v>
      </c>
      <c r="C51" s="136"/>
      <c r="D51" s="110">
        <v>121948</v>
      </c>
      <c r="E51" s="136"/>
      <c r="F51" s="110">
        <v>10226</v>
      </c>
      <c r="G51" s="136"/>
      <c r="H51" s="110">
        <v>142273</v>
      </c>
      <c r="I51" s="136"/>
      <c r="J51" s="110">
        <v>4649</v>
      </c>
      <c r="K51" s="136"/>
      <c r="L51" s="110">
        <v>121287</v>
      </c>
      <c r="M51" s="136"/>
      <c r="N51" s="110">
        <v>6562</v>
      </c>
      <c r="O51" s="136"/>
      <c r="P51" s="110">
        <v>132498</v>
      </c>
      <c r="Q51" s="103"/>
      <c r="R51" s="110">
        <v>2095</v>
      </c>
      <c r="S51" s="103"/>
      <c r="T51" s="110">
        <v>142043</v>
      </c>
      <c r="U51" s="103"/>
      <c r="V51" s="110">
        <v>7663</v>
      </c>
      <c r="W51" s="103"/>
      <c r="X51" s="110">
        <v>151801</v>
      </c>
      <c r="Y51" s="103"/>
      <c r="Z51" s="110">
        <v>290</v>
      </c>
      <c r="AA51" s="103"/>
      <c r="AB51" s="110">
        <v>132969</v>
      </c>
      <c r="AC51" s="103"/>
      <c r="AD51" s="110">
        <v>8246</v>
      </c>
      <c r="AE51" s="103"/>
      <c r="AF51" s="110">
        <v>141505</v>
      </c>
    </row>
    <row r="52" spans="1:32" ht="15.75" customHeight="1" x14ac:dyDescent="0.35">
      <c r="A52" s="13" t="s">
        <v>122</v>
      </c>
      <c r="B52" s="110">
        <v>8736</v>
      </c>
      <c r="C52" s="136"/>
      <c r="D52" s="110">
        <v>66288</v>
      </c>
      <c r="E52" s="136"/>
      <c r="F52" s="110">
        <v>5412</v>
      </c>
      <c r="G52" s="135"/>
      <c r="H52" s="110">
        <v>80436</v>
      </c>
      <c r="I52" s="135"/>
      <c r="J52" s="110">
        <v>5986</v>
      </c>
      <c r="K52" s="135"/>
      <c r="L52" s="110">
        <v>63207</v>
      </c>
      <c r="M52" s="135"/>
      <c r="N52" s="110">
        <v>3799</v>
      </c>
      <c r="O52" s="135"/>
      <c r="P52" s="110">
        <v>72992</v>
      </c>
      <c r="Q52" s="135"/>
      <c r="R52" s="110">
        <v>3759</v>
      </c>
      <c r="S52" s="135"/>
      <c r="T52" s="110">
        <v>59840</v>
      </c>
      <c r="U52" s="135"/>
      <c r="V52" s="110">
        <v>3826</v>
      </c>
      <c r="W52" s="135"/>
      <c r="X52" s="110">
        <v>67425</v>
      </c>
      <c r="Y52" s="135"/>
      <c r="Z52" s="110">
        <v>2176</v>
      </c>
      <c r="AA52" s="135"/>
      <c r="AB52" s="110">
        <v>52530</v>
      </c>
      <c r="AC52" s="135"/>
      <c r="AD52" s="110">
        <v>3861</v>
      </c>
      <c r="AE52" s="135"/>
      <c r="AF52" s="110">
        <v>58567</v>
      </c>
    </row>
    <row r="53" spans="1:32" ht="15.75" customHeight="1" x14ac:dyDescent="0.35">
      <c r="A53" s="13" t="s">
        <v>123</v>
      </c>
      <c r="B53" s="110">
        <v>10039</v>
      </c>
      <c r="C53" s="136"/>
      <c r="D53" s="110">
        <v>57230</v>
      </c>
      <c r="E53" s="136"/>
      <c r="F53" s="110">
        <v>7474</v>
      </c>
      <c r="G53" s="136"/>
      <c r="H53" s="110">
        <v>74743</v>
      </c>
      <c r="I53" s="136"/>
      <c r="J53" s="110">
        <v>6010</v>
      </c>
      <c r="K53" s="136"/>
      <c r="L53" s="110">
        <v>60672</v>
      </c>
      <c r="M53" s="136"/>
      <c r="N53" s="110">
        <v>4054</v>
      </c>
      <c r="O53" s="136"/>
      <c r="P53" s="110">
        <v>70736</v>
      </c>
      <c r="Q53" s="103"/>
      <c r="R53" s="110">
        <v>4175</v>
      </c>
      <c r="S53" s="103"/>
      <c r="T53" s="110">
        <v>52438</v>
      </c>
      <c r="U53" s="103"/>
      <c r="V53" s="110">
        <v>3965</v>
      </c>
      <c r="W53" s="103"/>
      <c r="X53" s="110">
        <v>60578</v>
      </c>
      <c r="Y53" s="103"/>
      <c r="Z53" s="110">
        <v>1784</v>
      </c>
      <c r="AA53" s="103"/>
      <c r="AB53" s="110">
        <v>50161</v>
      </c>
      <c r="AC53" s="103"/>
      <c r="AD53" s="110">
        <v>4106</v>
      </c>
      <c r="AE53" s="103"/>
      <c r="AF53" s="110">
        <v>56051</v>
      </c>
    </row>
    <row r="54" spans="1:32" ht="15.75" customHeight="1" x14ac:dyDescent="0.35">
      <c r="A54" s="13" t="s">
        <v>57</v>
      </c>
      <c r="B54" s="110">
        <v>0</v>
      </c>
      <c r="C54" s="136"/>
      <c r="D54" s="110">
        <v>65000</v>
      </c>
      <c r="E54" s="136"/>
      <c r="F54" s="110">
        <v>4000</v>
      </c>
      <c r="G54" s="135"/>
      <c r="H54" s="110">
        <v>69000</v>
      </c>
      <c r="I54" s="135"/>
      <c r="J54" s="110">
        <v>0</v>
      </c>
      <c r="K54" s="135"/>
      <c r="L54" s="110">
        <v>10000</v>
      </c>
      <c r="M54" s="135"/>
      <c r="N54" s="110">
        <v>0</v>
      </c>
      <c r="O54" s="135"/>
      <c r="P54" s="110">
        <v>10000</v>
      </c>
      <c r="Q54" s="103"/>
      <c r="R54" s="110">
        <v>0</v>
      </c>
      <c r="S54" s="103"/>
      <c r="T54" s="110">
        <v>0</v>
      </c>
      <c r="U54" s="103"/>
      <c r="V54" s="110">
        <v>0</v>
      </c>
      <c r="W54" s="103"/>
      <c r="X54" s="110">
        <v>0</v>
      </c>
      <c r="Y54" s="103"/>
      <c r="Z54" s="110">
        <v>0</v>
      </c>
      <c r="AA54" s="103"/>
      <c r="AB54" s="110">
        <v>0</v>
      </c>
      <c r="AC54" s="103"/>
      <c r="AD54" s="110">
        <v>0</v>
      </c>
      <c r="AE54" s="103"/>
      <c r="AF54" s="110">
        <v>0</v>
      </c>
    </row>
    <row r="55" spans="1:32" ht="15.75" customHeight="1" x14ac:dyDescent="0.35">
      <c r="A55" s="13" t="s">
        <v>46</v>
      </c>
      <c r="B55" s="110">
        <v>0</v>
      </c>
      <c r="C55" s="136"/>
      <c r="D55" s="110">
        <v>0</v>
      </c>
      <c r="E55" s="136"/>
      <c r="F55" s="110">
        <v>268</v>
      </c>
      <c r="G55" s="135"/>
      <c r="H55" s="110">
        <v>268</v>
      </c>
      <c r="I55" s="135"/>
      <c r="J55" s="110">
        <v>0</v>
      </c>
      <c r="K55" s="135"/>
      <c r="L55" s="110">
        <v>0</v>
      </c>
      <c r="M55" s="135"/>
      <c r="N55" s="110">
        <v>1405</v>
      </c>
      <c r="O55" s="135"/>
      <c r="P55" s="110">
        <v>1405</v>
      </c>
      <c r="Q55" s="103"/>
      <c r="R55" s="110">
        <v>0</v>
      </c>
      <c r="S55" s="103"/>
      <c r="T55" s="110">
        <v>0</v>
      </c>
      <c r="U55" s="103"/>
      <c r="V55" s="110">
        <v>632</v>
      </c>
      <c r="W55" s="103"/>
      <c r="X55" s="110">
        <v>632</v>
      </c>
      <c r="Y55" s="103"/>
      <c r="Z55" s="110">
        <v>0</v>
      </c>
      <c r="AA55" s="103"/>
      <c r="AB55" s="110">
        <v>27</v>
      </c>
      <c r="AC55" s="103"/>
      <c r="AD55" s="110">
        <v>0</v>
      </c>
      <c r="AE55" s="103"/>
      <c r="AF55" s="110">
        <v>27</v>
      </c>
    </row>
    <row r="56" spans="1:32" ht="15.75" customHeight="1" x14ac:dyDescent="0.35">
      <c r="A56" s="13" t="s">
        <v>241</v>
      </c>
      <c r="B56" s="110">
        <v>0</v>
      </c>
      <c r="C56" s="136"/>
      <c r="D56" s="110"/>
      <c r="E56" s="136"/>
      <c r="F56" s="110">
        <v>1492</v>
      </c>
      <c r="G56" s="135"/>
      <c r="H56" s="110">
        <v>1492</v>
      </c>
      <c r="I56" s="135"/>
      <c r="J56" s="110">
        <v>0</v>
      </c>
      <c r="K56" s="135"/>
      <c r="L56" s="110">
        <v>0</v>
      </c>
      <c r="M56" s="135"/>
      <c r="N56" s="110">
        <v>523</v>
      </c>
      <c r="O56" s="135"/>
      <c r="P56" s="110">
        <v>523</v>
      </c>
      <c r="Q56" s="103"/>
      <c r="R56" s="110">
        <v>0</v>
      </c>
      <c r="S56" s="103"/>
      <c r="T56" s="110">
        <v>0</v>
      </c>
      <c r="U56" s="103"/>
      <c r="V56" s="110">
        <v>0</v>
      </c>
      <c r="W56" s="103"/>
      <c r="X56" s="110">
        <v>0</v>
      </c>
      <c r="Y56" s="103"/>
      <c r="Z56" s="110">
        <v>0</v>
      </c>
      <c r="AA56" s="103"/>
      <c r="AB56" s="110">
        <v>0</v>
      </c>
      <c r="AC56" s="103"/>
      <c r="AD56" s="110">
        <v>0</v>
      </c>
      <c r="AE56" s="103"/>
      <c r="AF56" s="110">
        <v>0</v>
      </c>
    </row>
    <row r="57" spans="1:32" ht="15.75" customHeight="1" x14ac:dyDescent="0.35">
      <c r="A57" s="8" t="s">
        <v>112</v>
      </c>
      <c r="B57" s="137">
        <v>28874</v>
      </c>
      <c r="C57" s="136"/>
      <c r="D57" s="137">
        <v>310466</v>
      </c>
      <c r="E57" s="136"/>
      <c r="F57" s="137">
        <v>28872</v>
      </c>
      <c r="G57" s="135"/>
      <c r="H57" s="137">
        <v>368212</v>
      </c>
      <c r="I57" s="135"/>
      <c r="J57" s="137">
        <v>16645</v>
      </c>
      <c r="K57" s="135"/>
      <c r="L57" s="137">
        <v>255166</v>
      </c>
      <c r="M57" s="135"/>
      <c r="N57" s="137">
        <v>16343</v>
      </c>
      <c r="O57" s="135"/>
      <c r="P57" s="137">
        <v>288154</v>
      </c>
      <c r="Q57" s="103"/>
      <c r="R57" s="137">
        <v>10029</v>
      </c>
      <c r="S57" s="103"/>
      <c r="T57" s="137">
        <v>254321</v>
      </c>
      <c r="U57" s="103"/>
      <c r="V57" s="137">
        <v>16086</v>
      </c>
      <c r="W57" s="103"/>
      <c r="X57" s="137">
        <v>280436</v>
      </c>
      <c r="Y57" s="103"/>
      <c r="Z57" s="137">
        <v>4250</v>
      </c>
      <c r="AA57" s="103"/>
      <c r="AB57" s="137">
        <v>235687</v>
      </c>
      <c r="AC57" s="103"/>
      <c r="AD57" s="137">
        <v>16213</v>
      </c>
      <c r="AE57" s="103"/>
      <c r="AF57" s="137">
        <v>256150</v>
      </c>
    </row>
    <row r="58" spans="1:32" ht="15" customHeight="1" x14ac:dyDescent="0.35">
      <c r="B58" s="35"/>
      <c r="D58" s="35"/>
      <c r="F58" s="35"/>
      <c r="H58" s="35"/>
      <c r="J58" s="35"/>
      <c r="L58" s="35"/>
      <c r="N58" s="35"/>
      <c r="P58" s="35"/>
      <c r="R58" s="35"/>
      <c r="T58" s="35"/>
      <c r="V58" s="35"/>
      <c r="X58" s="35"/>
      <c r="Z58" s="35"/>
      <c r="AB58" s="35"/>
      <c r="AD58" s="35"/>
      <c r="AF58" s="35"/>
    </row>
    <row r="59" spans="1:32" ht="15" customHeight="1" x14ac:dyDescent="0.35"/>
    <row r="60" spans="1:32" ht="15" customHeight="1" x14ac:dyDescent="0.35"/>
  </sheetData>
  <mergeCells count="26">
    <mergeCell ref="R19:X19"/>
    <mergeCell ref="R32:X32"/>
    <mergeCell ref="Z32:AF32"/>
    <mergeCell ref="Z19:AF19"/>
    <mergeCell ref="R45:X45"/>
    <mergeCell ref="Z45:AF45"/>
    <mergeCell ref="R44:X44"/>
    <mergeCell ref="Z44:AF44"/>
    <mergeCell ref="R31:X31"/>
    <mergeCell ref="Z31:AF31"/>
    <mergeCell ref="B45:H45"/>
    <mergeCell ref="J45:P45"/>
    <mergeCell ref="B19:H19"/>
    <mergeCell ref="B32:H32"/>
    <mergeCell ref="J32:P32"/>
    <mergeCell ref="J19:P19"/>
    <mergeCell ref="B31:H31"/>
    <mergeCell ref="B44:H44"/>
    <mergeCell ref="J44:P44"/>
    <mergeCell ref="J31:P31"/>
    <mergeCell ref="B18:H18"/>
    <mergeCell ref="B5:H5"/>
    <mergeCell ref="J18:P18"/>
    <mergeCell ref="R18:X18"/>
    <mergeCell ref="Z18:AF18"/>
    <mergeCell ref="B6:H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Financial Highlights</vt:lpstr>
      <vt:lpstr>Adjusted EBITDA by Segment</vt:lpstr>
      <vt:lpstr>Balance Sheets</vt:lpstr>
      <vt:lpstr>Statements of Operations</vt:lpstr>
      <vt:lpstr>Statement of Cash Flows</vt:lpstr>
      <vt:lpstr>Non-GAAP EPS</vt:lpstr>
      <vt:lpstr>Segment Results of Operations</vt:lpstr>
      <vt:lpstr>Zillow Offers Non-GAAP Measure</vt:lpstr>
      <vt:lpstr>Zillow Offers Supplemental Info</vt:lpstr>
      <vt:lpstr>Key Metrics</vt:lpstr>
      <vt:lpstr>Selected Historical Data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Ashlyn Fulkerson</cp:lastModifiedBy>
  <cp:revision>2</cp:revision>
  <dcterms:created xsi:type="dcterms:W3CDTF">2021-07-27T22:28:57Z</dcterms:created>
  <dcterms:modified xsi:type="dcterms:W3CDTF">2021-08-02T18:56:50Z</dcterms:modified>
</cp:coreProperties>
</file>