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g954116\Documents\Content\Zillow\Quarterly Results\"/>
    </mc:Choice>
  </mc:AlternateContent>
  <bookViews>
    <workbookView xWindow="0" yWindow="0" windowWidth="25995" windowHeight="13005" tabRatio="811" activeTab="3"/>
  </bookViews>
  <sheets>
    <sheet name="Financial Highlights" sheetId="43" r:id="rId1"/>
    <sheet name="Key Metrics" sheetId="24" r:id="rId2"/>
    <sheet name="Adjusted EBITDA by Segment" sheetId="40" r:id="rId3"/>
    <sheet name="Balance Sheets" sheetId="1" r:id="rId4"/>
    <sheet name="Statements of Operations" sheetId="2" r:id="rId5"/>
    <sheet name="Statement of Cash Flows" sheetId="27" r:id="rId6"/>
    <sheet name="Non-GAAP EPS" sheetId="29" r:id="rId7"/>
    <sheet name="Segment Results of Operations" sheetId="44" r:id="rId8"/>
  </sheet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16" i="43" l="1"/>
  <c r="D16" i="43"/>
  <c r="H16" i="43"/>
  <c r="G11" i="40"/>
  <c r="B40" i="44"/>
  <c r="D40" i="44"/>
  <c r="F40" i="44"/>
  <c r="L40" i="44"/>
  <c r="B36" i="44"/>
  <c r="D36" i="44"/>
  <c r="F36" i="44"/>
  <c r="B17" i="44"/>
  <c r="D17" i="44"/>
  <c r="F17" i="44"/>
  <c r="B21" i="44"/>
  <c r="D21" i="44"/>
  <c r="F21" i="44"/>
  <c r="C54" i="27"/>
  <c r="C51" i="27"/>
  <c r="E51" i="27"/>
  <c r="C42" i="27"/>
  <c r="C32" i="27"/>
  <c r="E32" i="27"/>
  <c r="B42" i="2"/>
  <c r="F42" i="2"/>
  <c r="B30" i="2"/>
  <c r="F30" i="2"/>
  <c r="B28" i="2"/>
  <c r="F28" i="2"/>
  <c r="B24" i="2"/>
  <c r="F24" i="2"/>
  <c r="F17" i="2"/>
  <c r="B17" i="2"/>
  <c r="F13" i="2"/>
  <c r="B13" i="2"/>
  <c r="C44" i="1"/>
  <c r="C43" i="1"/>
  <c r="C35" i="1"/>
  <c r="C31" i="1"/>
  <c r="C21" i="1"/>
  <c r="E21" i="1"/>
  <c r="C15" i="1"/>
  <c r="E15" i="1"/>
  <c r="D34" i="43" l="1"/>
  <c r="B34" i="43" l="1"/>
  <c r="B36" i="43"/>
  <c r="G14" i="29" l="1"/>
  <c r="G17" i="29" s="1"/>
  <c r="C14" i="29"/>
  <c r="C17" i="29" s="1"/>
  <c r="F31" i="2"/>
  <c r="G16" i="29" l="1"/>
  <c r="C16" i="29"/>
  <c r="J34" i="43" l="1"/>
  <c r="J36" i="43"/>
  <c r="D36" i="43"/>
  <c r="D32" i="43"/>
  <c r="D31" i="43"/>
  <c r="D29" i="43"/>
  <c r="H26" i="43"/>
  <c r="B26" i="43"/>
  <c r="M11" i="40" l="1"/>
  <c r="G27" i="40"/>
  <c r="M17" i="40" l="1"/>
  <c r="M16" i="40"/>
  <c r="M15" i="40"/>
  <c r="M14" i="40"/>
  <c r="M13" i="40"/>
  <c r="M12" i="40"/>
  <c r="M33" i="40"/>
  <c r="M32" i="40"/>
  <c r="M31" i="40"/>
  <c r="M30" i="40"/>
  <c r="M29" i="40"/>
  <c r="M28" i="40"/>
  <c r="G33" i="40"/>
  <c r="G32" i="40"/>
  <c r="G31" i="40"/>
  <c r="G30" i="40"/>
  <c r="G29" i="40"/>
  <c r="G17" i="40"/>
  <c r="G16" i="40"/>
  <c r="G15" i="40"/>
  <c r="G14" i="40"/>
  <c r="G13" i="40"/>
  <c r="G28" i="40"/>
  <c r="G34" i="40" s="1"/>
  <c r="M34" i="40"/>
  <c r="C18" i="40"/>
  <c r="E18" i="40"/>
  <c r="G12" i="40"/>
  <c r="G18" i="40" l="1"/>
  <c r="M18" i="40"/>
  <c r="H21" i="43" l="1"/>
  <c r="L14" i="43"/>
  <c r="L13" i="43"/>
  <c r="L11" i="43"/>
  <c r="L10" i="43"/>
  <c r="H14" i="43"/>
  <c r="H34" i="43" s="1"/>
  <c r="B14" i="43"/>
  <c r="F16" i="43" s="1"/>
  <c r="F14" i="43"/>
  <c r="F13" i="43"/>
  <c r="F11" i="43"/>
  <c r="B21" i="43"/>
  <c r="F10" i="43"/>
  <c r="L16" i="43" l="1"/>
  <c r="H36" i="43"/>
  <c r="F8" i="24"/>
  <c r="L39" i="44" l="1"/>
  <c r="L38" i="44"/>
  <c r="L35" i="44"/>
  <c r="L34" i="44"/>
  <c r="L33" i="44"/>
  <c r="L32" i="44"/>
  <c r="L31" i="44"/>
  <c r="L30" i="44"/>
  <c r="L29" i="44"/>
  <c r="L27" i="44"/>
  <c r="L13" i="44"/>
  <c r="J36" i="44"/>
  <c r="H36" i="44"/>
  <c r="L16" i="44"/>
  <c r="J17" i="44"/>
  <c r="H17" i="44"/>
  <c r="E14" i="29"/>
  <c r="L36" i="44" l="1"/>
  <c r="L37" i="44" s="1"/>
  <c r="I34" i="40" l="1"/>
  <c r="M27" i="40"/>
  <c r="I18" i="40" l="1"/>
  <c r="L20" i="44"/>
  <c r="L19" i="44"/>
  <c r="L11" i="44"/>
  <c r="L12" i="44"/>
  <c r="L14" i="44"/>
  <c r="L15" i="44"/>
  <c r="L10" i="44"/>
  <c r="L8" i="44"/>
  <c r="L17" i="44" l="1"/>
  <c r="L18" i="44"/>
  <c r="L21" i="44" s="1"/>
  <c r="K34" i="40" l="1"/>
  <c r="E34" i="40"/>
  <c r="C34" i="40"/>
  <c r="K18" i="40"/>
  <c r="J21" i="43"/>
  <c r="D21" i="43"/>
  <c r="J37" i="44" l="1"/>
  <c r="J40" i="44" s="1"/>
  <c r="H40" i="44"/>
  <c r="J18" i="44"/>
  <c r="J21" i="44" s="1"/>
  <c r="H21" i="44"/>
  <c r="J14" i="43" l="1"/>
  <c r="J16" i="43" s="1"/>
  <c r="D14" i="43"/>
  <c r="H17" i="2" l="1"/>
  <c r="H24" i="2" s="1"/>
  <c r="D17" i="2"/>
  <c r="D24" i="2" s="1"/>
  <c r="H13" i="2"/>
  <c r="D13" i="2"/>
  <c r="D28" i="2" l="1"/>
  <c r="D30" i="2" s="1"/>
  <c r="E42" i="27" l="1"/>
  <c r="I14" i="29"/>
  <c r="H42" i="2"/>
  <c r="H28" i="2"/>
  <c r="H30" i="2" s="1"/>
  <c r="H31" i="2" l="1"/>
  <c r="J26" i="43" l="1"/>
  <c r="F9" i="24" l="1"/>
  <c r="E54" i="27" l="1"/>
  <c r="D26" i="43" l="1"/>
  <c r="D42" i="2"/>
  <c r="E43" i="1"/>
  <c r="E31" i="1"/>
  <c r="E35" i="1" s="1"/>
  <c r="E44" i="1" l="1"/>
  <c r="D31" i="2"/>
</calcChain>
</file>

<file path=xl/sharedStrings.xml><?xml version="1.0" encoding="utf-8"?>
<sst xmlns="http://schemas.openxmlformats.org/spreadsheetml/2006/main" count="343" uniqueCount="214">
  <si>
    <t>Total costs and expenses</t>
  </si>
  <si>
    <t>Other income</t>
  </si>
  <si>
    <t>_________</t>
  </si>
  <si>
    <t>Assets</t>
  </si>
  <si>
    <t>Current assets:</t>
  </si>
  <si>
    <t xml:space="preserve">     Cash and cash equivalents</t>
  </si>
  <si>
    <t xml:space="preserve">     Short-term investments</t>
  </si>
  <si>
    <t xml:space="preserve">     Prepaid expenses and other current assets</t>
  </si>
  <si>
    <t>Total current assets</t>
  </si>
  <si>
    <t>Property and equipment, net</t>
  </si>
  <si>
    <t>Goodwill</t>
  </si>
  <si>
    <t>Intangible assets, net</t>
  </si>
  <si>
    <t>Other assets</t>
  </si>
  <si>
    <t>Total assets</t>
  </si>
  <si>
    <t>Liabilities and shareholders’ equity</t>
  </si>
  <si>
    <t>Current liabilities:</t>
  </si>
  <si>
    <t xml:space="preserve">     Accounts payable</t>
  </si>
  <si>
    <t xml:space="preserve">     Accrued expenses and other current liabilities</t>
  </si>
  <si>
    <t xml:space="preserve">     Accrued compensation and benefits</t>
  </si>
  <si>
    <t xml:space="preserve">     Deferred revenue</t>
  </si>
  <si>
    <t xml:space="preserve">     Deferred rent, current portion</t>
  </si>
  <si>
    <t>Total current liabilities</t>
  </si>
  <si>
    <t>Deferred rent, net of current portion</t>
  </si>
  <si>
    <t>Shareholders’ equity:</t>
  </si>
  <si>
    <t xml:space="preserve">     Additional paid-in capital</t>
  </si>
  <si>
    <t>Total shareholders’ equity</t>
  </si>
  <si>
    <t>Total liabilities and shareholders’ equity</t>
  </si>
  <si>
    <t>(in thousands, except per share data)</t>
  </si>
  <si>
    <t>(in thousands)</t>
  </si>
  <si>
    <t xml:space="preserve">     Accounts receivable, net </t>
  </si>
  <si>
    <t xml:space="preserve">     Class A common stock</t>
  </si>
  <si>
    <t xml:space="preserve">     Class B common stock</t>
  </si>
  <si>
    <t>Three Months Ended</t>
  </si>
  <si>
    <t>Other Financial Data:</t>
  </si>
  <si>
    <t>Depreciation and amortization expense</t>
  </si>
  <si>
    <t>Share-based compensation expense</t>
  </si>
  <si>
    <t xml:space="preserve">     Adjusted EBITDA</t>
  </si>
  <si>
    <t>% Change</t>
  </si>
  <si>
    <t>Revenue:</t>
  </si>
  <si>
    <t xml:space="preserve">     Accumulated deficit</t>
  </si>
  <si>
    <t>Operating activities</t>
  </si>
  <si>
    <t xml:space="preserve">          Depreciation and amortization</t>
  </si>
  <si>
    <t xml:space="preserve">          Share-based compensation expense</t>
  </si>
  <si>
    <t xml:space="preserve">          Bad debt expense</t>
  </si>
  <si>
    <t xml:space="preserve">          Deferred rent</t>
  </si>
  <si>
    <t xml:space="preserve">          Changes in operating assets and liabilities:</t>
  </si>
  <si>
    <t xml:space="preserve">             Accounts receivable</t>
  </si>
  <si>
    <t xml:space="preserve">             Prepaid expenses and other assets</t>
  </si>
  <si>
    <t xml:space="preserve">             Accounts payable</t>
  </si>
  <si>
    <t xml:space="preserve">             Deferred revenue</t>
  </si>
  <si>
    <t>Investing activities</t>
  </si>
  <si>
    <t>Purchases of investments</t>
  </si>
  <si>
    <t>Purchases of property and equipment</t>
  </si>
  <si>
    <t>Purchases of intangible assets</t>
  </si>
  <si>
    <t>Financing activities</t>
  </si>
  <si>
    <t>Net cash provided by financing activities</t>
  </si>
  <si>
    <t>Supplemental disclosures of cash flow information</t>
  </si>
  <si>
    <t xml:space="preserve">          Capitalized share-based compensation</t>
  </si>
  <si>
    <t>Adjusted EBITDA (3)</t>
  </si>
  <si>
    <t>Proceeds from maturities of investments</t>
  </si>
  <si>
    <t xml:space="preserve">          Write-off of fully depreciated property and equipment</t>
  </si>
  <si>
    <t>Weighted-average shares outstanding - basic</t>
  </si>
  <si>
    <t>Weighted-average shares outstanding - diluted</t>
  </si>
  <si>
    <t>ZILLOW GROUP, INC.</t>
  </si>
  <si>
    <t xml:space="preserve">UNAUDITED CONDENSED CONSOLIDATED BALANCE SHEETS </t>
  </si>
  <si>
    <t xml:space="preserve">UNAUDITED CONDENSED CONSOLIDATED STATEMENTS OF OPERATIONS </t>
  </si>
  <si>
    <t>UNAUDITED CONDENSED CONSOLIDATED STATEMENTS OF CASH FLOWS</t>
  </si>
  <si>
    <t>Long-term debt</t>
  </si>
  <si>
    <t>Acquisition-related costs</t>
  </si>
  <si>
    <t xml:space="preserve">             Accrued expenses and other current liabilities</t>
  </si>
  <si>
    <t>Deferred tax liabilities and other long-term liabilities</t>
  </si>
  <si>
    <t xml:space="preserve">             Accrued compensation and benefits</t>
  </si>
  <si>
    <t>Interest expense</t>
  </si>
  <si>
    <t>Value of equity awards withheld for tax liability</t>
  </si>
  <si>
    <t xml:space="preserve">     Class C capital stock</t>
  </si>
  <si>
    <t>Proceeds from exercise of stock options</t>
  </si>
  <si>
    <t>Total liabilities</t>
  </si>
  <si>
    <t>(in millions)</t>
  </si>
  <si>
    <t xml:space="preserve">          Write-off of fully amortized intangible assets</t>
  </si>
  <si>
    <t>Average Monthly Unique Users (1)</t>
  </si>
  <si>
    <t>Visits (2)</t>
  </si>
  <si>
    <t xml:space="preserve">     Accumulated other comprehensive loss</t>
  </si>
  <si>
    <t>Net cash used in investing activities</t>
  </si>
  <si>
    <t>December 31, 
2017</t>
  </si>
  <si>
    <t>2017 to 2018</t>
  </si>
  <si>
    <t>Non-GAAP net income per share - basic</t>
  </si>
  <si>
    <t>Non-GAAP net income per share - diluted</t>
  </si>
  <si>
    <t>Cash paid for acquisition, net</t>
  </si>
  <si>
    <t xml:space="preserve">             Contract cost assets</t>
  </si>
  <si>
    <t xml:space="preserve">          Amortization of contract cost assets</t>
  </si>
  <si>
    <t>Contract cost assets</t>
  </si>
  <si>
    <t>Proceeds from divestiture of business</t>
  </si>
  <si>
    <t xml:space="preserve">          Deferred income taxes</t>
  </si>
  <si>
    <t>2017 to 2018 % Change</t>
  </si>
  <si>
    <t>Percentage of Revenue:</t>
  </si>
  <si>
    <t>(2) Includes share-based compensation expense as follows:</t>
  </si>
  <si>
    <t xml:space="preserve">       Cost of revenue</t>
  </si>
  <si>
    <t xml:space="preserve">       Sales and marketing</t>
  </si>
  <si>
    <t xml:space="preserve">       Technology and development</t>
  </si>
  <si>
    <t xml:space="preserve">       General and administrative</t>
  </si>
  <si>
    <t xml:space="preserve">             Total </t>
  </si>
  <si>
    <t>(1) Amortization of website development costs and
       intangible assets included in technology and
       development</t>
  </si>
  <si>
    <t xml:space="preserve">             Inventory</t>
  </si>
  <si>
    <t xml:space="preserve">          Cash paid for interest</t>
  </si>
  <si>
    <t xml:space="preserve">     Premier Agent</t>
  </si>
  <si>
    <t xml:space="preserve">     Rentals</t>
  </si>
  <si>
    <t xml:space="preserve">     Mortgages</t>
  </si>
  <si>
    <t xml:space="preserve">     Other (1)</t>
  </si>
  <si>
    <t xml:space="preserve">     IMT</t>
  </si>
  <si>
    <t xml:space="preserve">     Homes</t>
  </si>
  <si>
    <t xml:space="preserve">     Inventory</t>
  </si>
  <si>
    <t>Total Revenue</t>
  </si>
  <si>
    <t>Sales and marketing (2)</t>
  </si>
  <si>
    <t>Technology and development (2)</t>
  </si>
  <si>
    <t>General and administrative (2)</t>
  </si>
  <si>
    <r>
      <t>Adjusted EBITDA</t>
    </r>
    <r>
      <rPr>
        <sz val="10.8"/>
        <color theme="1"/>
        <rFont val="Garamond"/>
        <family val="1"/>
      </rPr>
      <t>:</t>
    </r>
  </si>
  <si>
    <t xml:space="preserve">     IMT segment</t>
  </si>
  <si>
    <t xml:space="preserve">     Homes segment</t>
  </si>
  <si>
    <t>N/A</t>
  </si>
  <si>
    <t>Cost of revenue (exclusive of amortization) (1)(2):</t>
  </si>
  <si>
    <t>Total Cost of revenue</t>
  </si>
  <si>
    <t>IMT segment:</t>
  </si>
  <si>
    <t>Homes segment</t>
  </si>
  <si>
    <t>Total IMT segment revenue</t>
  </si>
  <si>
    <t>Total revenue</t>
  </si>
  <si>
    <t>Total Adjusted EBITDA</t>
  </si>
  <si>
    <t>(2)%</t>
  </si>
  <si>
    <t>IMT</t>
  </si>
  <si>
    <t>Homes</t>
  </si>
  <si>
    <t>Consolidated</t>
  </si>
  <si>
    <t>Revenue</t>
  </si>
  <si>
    <t>Costs and expenses:</t>
  </si>
  <si>
    <t>Income (loss) from operations</t>
  </si>
  <si>
    <t xml:space="preserve">     Cost of revenue</t>
  </si>
  <si>
    <t xml:space="preserve">     Sales and marketing</t>
  </si>
  <si>
    <t xml:space="preserve">     Technology and development</t>
  </si>
  <si>
    <t xml:space="preserve">     General and administrative</t>
  </si>
  <si>
    <t xml:space="preserve">     Acquisition-related costs</t>
  </si>
  <si>
    <t xml:space="preserve">          Amortization (accretion) of bond premium (discount)</t>
  </si>
  <si>
    <t>- %</t>
  </si>
  <si>
    <t>Zillow Group, Inc.</t>
  </si>
  <si>
    <t>Financial Highlights</t>
  </si>
  <si>
    <t>Key Metrics</t>
  </si>
  <si>
    <t>Non-GAAP EPS</t>
  </si>
  <si>
    <t>Segment Results of Operations</t>
  </si>
  <si>
    <t>(in thousands, unaudited)</t>
  </si>
  <si>
    <t>(in thousands, except per share data, unaudited)</t>
  </si>
  <si>
    <t>(unaudited)</t>
  </si>
  <si>
    <t>Reconciliation of Adjusted EBITDA by Segment</t>
  </si>
  <si>
    <t>September 30,</t>
  </si>
  <si>
    <t>Three Months Ended September 30, 2018</t>
  </si>
  <si>
    <t>Three Months Ended September 30, 2017</t>
  </si>
  <si>
    <t>Nine Months Ended September 30, 2018</t>
  </si>
  <si>
    <t>Nine Months Ended September 30, 2017</t>
  </si>
  <si>
    <t>Income (loss) before income taxes</t>
  </si>
  <si>
    <t>Nine Months Ended</t>
  </si>
  <si>
    <t>Net income (loss), as reported</t>
  </si>
  <si>
    <t>Net income (loss)</t>
  </si>
  <si>
    <t>Adjustments to reconcile net income (loss) to net cash provided by operating activities:</t>
  </si>
  <si>
    <t xml:space="preserve">             Other long-term liabilities</t>
  </si>
  <si>
    <t xml:space="preserve">Weighted-average shares outstanding — basic </t>
  </si>
  <si>
    <t>Weighted-average shares outstanding — diluted</t>
  </si>
  <si>
    <t>Net income (loss) per share — basic and diluted</t>
  </si>
  <si>
    <t>September 30, 
2018</t>
  </si>
  <si>
    <t>Reconciliation of Adjusted EBITDA to Net Income (Loss) and Income (Loss) Before Income Taxes:</t>
  </si>
  <si>
    <t>Net income (loss) (1)</t>
  </si>
  <si>
    <t xml:space="preserve">(1) We use income (loss) before income taxes as our profitability measure in making operating decisions and assessing the performance of our segments, therefore, net income (loss) is calculated and presented only on a consolidated basis within our financial statements.
</t>
  </si>
  <si>
    <t>September 30, 2018</t>
  </si>
  <si>
    <t>September 30, 2017</t>
  </si>
  <si>
    <t>Income (loss) before income taxes:</t>
  </si>
  <si>
    <t>Total income (loss) before income taxes</t>
  </si>
  <si>
    <t>Three Months Ended
September 30,</t>
  </si>
  <si>
    <t>Noncash transactions:</t>
  </si>
  <si>
    <t>Impairment and restructuring costs</t>
  </si>
  <si>
    <t>Integration costs</t>
  </si>
  <si>
    <t xml:space="preserve">(3) See Exhibit 99.1 for more information regarding our presentation of Adjusted EBITDA and for a reconciliation of Adjusted EBITDA to net loss, the most directly comparable GAAP financial measure, for each of the periods presented.
</t>
  </si>
  <si>
    <t>Net loss</t>
  </si>
  <si>
    <t xml:space="preserve">          Amortization of discount and issuance costs on 2021 and 2023 Notes</t>
  </si>
  <si>
    <t xml:space="preserve">          Loss on disposal of property and equipment</t>
  </si>
  <si>
    <t>Purchase of equity investment</t>
  </si>
  <si>
    <t>Proceeds from issuance of 2023 Notes, net of issuance costs</t>
  </si>
  <si>
    <t>Premiums paid for Capped Call Confirmations</t>
  </si>
  <si>
    <t>Net increase (decrease) in cash, cash equivalents, and restricted cash during period</t>
  </si>
  <si>
    <t>Cash, cash equivalents, and restricted cash at beginning of period</t>
  </si>
  <si>
    <t>Cash, cash equivalents, and restricted cash at end of period</t>
  </si>
  <si>
    <t xml:space="preserve">     Integration costs</t>
  </si>
  <si>
    <t>Income tax benefit (expense)</t>
  </si>
  <si>
    <t>Income tax (benefit) expense</t>
  </si>
  <si>
    <t>Impairment costs</t>
  </si>
  <si>
    <t>(4)%</t>
  </si>
  <si>
    <t>(1)%</t>
  </si>
  <si>
    <t>(5)%</t>
  </si>
  <si>
    <t xml:space="preserve">     Revolving credit facility</t>
  </si>
  <si>
    <t>—</t>
  </si>
  <si>
    <t>Proceeds from borrowing on revolving credit facility</t>
  </si>
  <si>
    <t>(9)%</t>
  </si>
  <si>
    <t>(12)%</t>
  </si>
  <si>
    <t>Net cash provided by operating activities</t>
  </si>
  <si>
    <t>(145)%</t>
  </si>
  <si>
    <t>(106)%</t>
  </si>
  <si>
    <t>(320)%</t>
  </si>
  <si>
    <t>(228)%</t>
  </si>
  <si>
    <t xml:space="preserve">Income tax (benefit) expense </t>
  </si>
  <si>
    <t>Proceeds from issuance of Class C Capital Stock, net of issuance costs</t>
  </si>
  <si>
    <t xml:space="preserve">          Impairment costs </t>
  </si>
  <si>
    <t xml:space="preserve">     Impairment costs</t>
  </si>
  <si>
    <t>Loss before income taxes</t>
  </si>
  <si>
    <t>(1) Other revenue primarily includes revenue generated by new construction and display, as well as revenue from the sale of various other marketing and business products and services to real estate professionals.</t>
  </si>
  <si>
    <t>(2) See below for more information regarding our presentation of Adjusted EBITDA, including a reconciliation of Adjusted EBITDA to the most directly comparable GAAP financial measure, which is net income (loss) on a consolidated basis and income (loss) before income taxes for each segment, for each of the periods presented.</t>
  </si>
  <si>
    <t>Net loss (1)</t>
  </si>
  <si>
    <t>Reconciliation of Adjusted EBITDA to Net Loss and Loss Before Income Taxes:</t>
  </si>
  <si>
    <t xml:space="preserve">     Restricted cash</t>
  </si>
  <si>
    <r>
      <t>Adjusted EBITDA (2)</t>
    </r>
    <r>
      <rPr>
        <sz val="10.8"/>
        <color theme="1"/>
        <rFont val="Garamond"/>
        <family val="1"/>
      </rPr>
      <t>:</t>
    </r>
  </si>
  <si>
    <t xml:space="preserve">     Net income,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</si>
</sst>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0.000000"/>
    <numFmt numFmtId="168" formatCode="_(&quot;$&quot;* #,##0.0_);_(&quot;$&quot;* \(#,##0.0\);_(&quot;$&quot;* &quot;-&quot;??_);_(@_)"/>
  </numFmts>
  <fonts count="17" x14ac:knownFonts="1">
    <font>
      <sz val="11"/>
      <color theme="1"/>
      <name val="Calibri"/>
      <family val="2"/>
      <scheme val="minor"/>
    </font>
    <font>
      <sz val="11"/>
      <color theme="1"/>
      <name val="Calibri"/>
      <family val="2"/>
      <scheme val="minor"/>
    </font>
    <font>
      <b/>
      <sz val="12"/>
      <color theme="1"/>
      <name val="Garamond"/>
      <family val="1"/>
    </font>
    <font>
      <sz val="12"/>
      <color theme="1"/>
      <name val="Garamond"/>
      <family val="1"/>
    </font>
    <font>
      <sz val="12"/>
      <name val="Garamond"/>
      <family val="1"/>
    </font>
    <font>
      <b/>
      <sz val="12"/>
      <name val="Garamond"/>
      <family val="1"/>
    </font>
    <font>
      <sz val="10"/>
      <name val="Arial"/>
      <family val="2"/>
    </font>
    <font>
      <sz val="12"/>
      <color rgb="FF0000FF"/>
      <name val="Garamond"/>
      <family val="1"/>
    </font>
    <font>
      <sz val="11"/>
      <color theme="1"/>
      <name val="Garamond"/>
      <family val="1"/>
    </font>
    <font>
      <sz val="10.8"/>
      <color theme="1"/>
      <name val="Garamond"/>
      <family val="1"/>
    </font>
    <font>
      <sz val="10"/>
      <name val="Arial"/>
      <family val="2"/>
    </font>
    <font>
      <sz val="10"/>
      <name val="Calibri"/>
      <family val="2"/>
      <scheme val="minor"/>
    </font>
    <font>
      <sz val="10"/>
      <name val="Helv"/>
    </font>
    <font>
      <b/>
      <sz val="10"/>
      <name val="Calibri"/>
      <family val="2"/>
      <scheme val="minor"/>
    </font>
    <font>
      <b/>
      <sz val="12"/>
      <name val="Calibri"/>
      <family val="2"/>
      <scheme val="minor"/>
    </font>
    <font>
      <sz val="11"/>
      <name val="Garamond"/>
      <family val="1"/>
    </font>
    <font>
      <b/>
      <sz val="11"/>
      <color theme="1"/>
      <name val="Garamond"/>
      <family val="1"/>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right/>
      <top style="thin">
        <color auto="1"/>
      </top>
      <bottom style="double">
        <color auto="1"/>
      </bottom>
      <diagonal/>
    </border>
    <border>
      <left/>
      <right/>
      <top style="thin">
        <color auto="1"/>
      </top>
      <bottom style="thin">
        <color auto="1"/>
      </bottom>
      <diagonal/>
    </border>
    <border>
      <left/>
      <right/>
      <top style="thin">
        <color auto="1"/>
      </top>
      <bottom/>
      <diagonal/>
    </border>
    <border>
      <left/>
      <right/>
      <top/>
      <bottom style="double">
        <color auto="1"/>
      </bottom>
      <diagonal/>
    </border>
  </borders>
  <cellStyleXfs count="10">
    <xf numFmtId="0" fontId="0"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xf numFmtId="0" fontId="10" fillId="0" borderId="0"/>
    <xf numFmtId="43" fontId="6" fillId="0" borderId="0" applyFont="0" applyFill="0" applyBorder="0" applyAlignment="0" applyProtection="0"/>
    <xf numFmtId="0" fontId="12" fillId="0" borderId="0"/>
    <xf numFmtId="0" fontId="6" fillId="0" borderId="0"/>
    <xf numFmtId="9" fontId="6" fillId="0" borderId="0" applyFont="0" applyFill="0" applyBorder="0" applyAlignment="0" applyProtection="0"/>
  </cellStyleXfs>
  <cellXfs count="144">
    <xf numFmtId="0" fontId="0" fillId="0" borderId="0" xfId="0"/>
    <xf numFmtId="0" fontId="3" fillId="0" borderId="0" xfId="0" applyFont="1"/>
    <xf numFmtId="0" fontId="2" fillId="0" borderId="0" xfId="0" applyFont="1"/>
    <xf numFmtId="0" fontId="3" fillId="0" borderId="0" xfId="0" applyFont="1" applyFill="1"/>
    <xf numFmtId="42" fontId="3" fillId="0" borderId="0" xfId="0" applyNumberFormat="1" applyFont="1" applyFill="1"/>
    <xf numFmtId="41" fontId="3" fillId="0" borderId="0" xfId="0" applyNumberFormat="1" applyFont="1" applyFill="1"/>
    <xf numFmtId="0" fontId="3" fillId="0" borderId="0" xfId="0" applyFont="1" applyFill="1" applyAlignment="1">
      <alignment wrapText="1"/>
    </xf>
    <xf numFmtId="0" fontId="3" fillId="0" borderId="0" xfId="0" applyFont="1" applyFill="1" applyAlignment="1">
      <alignment vertical="center"/>
    </xf>
    <xf numFmtId="42" fontId="3" fillId="0" borderId="2" xfId="0" applyNumberFormat="1" applyFont="1" applyFill="1" applyBorder="1"/>
    <xf numFmtId="0" fontId="3" fillId="2" borderId="0" xfId="0" applyFont="1" applyFill="1"/>
    <xf numFmtId="0" fontId="3" fillId="0" borderId="0" xfId="0" applyFont="1" applyFill="1" applyAlignment="1">
      <alignment vertical="top" wrapText="1"/>
    </xf>
    <xf numFmtId="0" fontId="4" fillId="0" borderId="0" xfId="0" applyFont="1" applyFill="1" applyAlignment="1">
      <alignment vertical="top" wrapText="1"/>
    </xf>
    <xf numFmtId="0" fontId="2" fillId="0" borderId="0" xfId="0" applyFont="1" applyAlignment="1">
      <alignment horizontal="center"/>
    </xf>
    <xf numFmtId="0" fontId="3" fillId="0" borderId="0" xfId="0" applyFont="1" applyAlignment="1">
      <alignment wrapText="1"/>
    </xf>
    <xf numFmtId="0" fontId="0" fillId="0" borderId="0" xfId="0"/>
    <xf numFmtId="0" fontId="2" fillId="0" borderId="0" xfId="0" applyFont="1" applyAlignment="1">
      <alignment horizontal="center"/>
    </xf>
    <xf numFmtId="0" fontId="4" fillId="0" borderId="0" xfId="0" applyFont="1" applyFill="1"/>
    <xf numFmtId="41" fontId="4" fillId="0" borderId="0" xfId="0" applyNumberFormat="1" applyFont="1" applyFill="1"/>
    <xf numFmtId="41" fontId="3" fillId="0" borderId="4" xfId="0" applyNumberFormat="1" applyFont="1" applyFill="1" applyBorder="1"/>
    <xf numFmtId="0" fontId="4" fillId="2" borderId="0" xfId="0" applyFont="1" applyFill="1"/>
    <xf numFmtId="0" fontId="2" fillId="0" borderId="0" xfId="0" applyFont="1" applyAlignment="1">
      <alignment horizontal="center"/>
    </xf>
    <xf numFmtId="0" fontId="5" fillId="0" borderId="0" xfId="0" applyFont="1" applyFill="1" applyAlignment="1">
      <alignment wrapText="1"/>
    </xf>
    <xf numFmtId="0" fontId="3" fillId="0" borderId="0" xfId="0" applyFont="1"/>
    <xf numFmtId="0" fontId="3" fillId="0" borderId="0" xfId="0" applyFont="1"/>
    <xf numFmtId="0" fontId="3" fillId="2" borderId="0" xfId="0" applyFont="1" applyFill="1"/>
    <xf numFmtId="0" fontId="3" fillId="0" borderId="0" xfId="0" applyFont="1" applyBorder="1"/>
    <xf numFmtId="0" fontId="4" fillId="2" borderId="0" xfId="0" applyFont="1" applyFill="1" applyAlignment="1">
      <alignment vertical="top" wrapText="1"/>
    </xf>
    <xf numFmtId="43" fontId="3" fillId="0" borderId="0" xfId="2" applyFont="1"/>
    <xf numFmtId="0" fontId="2" fillId="2" borderId="0" xfId="0" applyFont="1" applyFill="1" applyAlignment="1">
      <alignment horizontal="center"/>
    </xf>
    <xf numFmtId="0" fontId="0" fillId="2" borderId="0" xfId="0" applyFill="1"/>
    <xf numFmtId="0" fontId="4" fillId="0" borderId="0" xfId="0" applyFont="1"/>
    <xf numFmtId="0" fontId="2" fillId="0" borderId="0" xfId="0" applyFont="1" applyAlignment="1">
      <alignment horizontal="center"/>
    </xf>
    <xf numFmtId="0" fontId="2" fillId="2" borderId="1" xfId="0" applyFont="1" applyFill="1" applyBorder="1" applyAlignment="1">
      <alignment horizontal="center"/>
    </xf>
    <xf numFmtId="0" fontId="2" fillId="2" borderId="0" xfId="0" applyFont="1" applyFill="1" applyAlignment="1">
      <alignment horizontal="center"/>
    </xf>
    <xf numFmtId="0" fontId="2" fillId="0" borderId="0" xfId="0" applyFont="1" applyAlignment="1">
      <alignment horizontal="center"/>
    </xf>
    <xf numFmtId="9" fontId="3" fillId="0" borderId="0" xfId="1" applyFont="1"/>
    <xf numFmtId="0" fontId="5" fillId="0" borderId="0" xfId="0" applyFont="1"/>
    <xf numFmtId="0" fontId="4" fillId="0" borderId="0" xfId="0" applyFont="1" applyAlignment="1">
      <alignment wrapText="1"/>
    </xf>
    <xf numFmtId="0" fontId="3" fillId="0" borderId="0" xfId="0" applyFont="1"/>
    <xf numFmtId="42" fontId="3" fillId="2" borderId="0" xfId="0" applyNumberFormat="1" applyFont="1" applyFill="1"/>
    <xf numFmtId="41" fontId="3" fillId="2" borderId="0" xfId="0" applyNumberFormat="1" applyFont="1" applyFill="1"/>
    <xf numFmtId="165" fontId="3" fillId="2" borderId="0" xfId="2" applyNumberFormat="1" applyFont="1" applyFill="1"/>
    <xf numFmtId="0" fontId="3" fillId="0" borderId="0" xfId="0" applyFont="1" applyAlignment="1">
      <alignment horizontal="right"/>
    </xf>
    <xf numFmtId="167" fontId="3" fillId="2" borderId="0" xfId="0" applyNumberFormat="1" applyFont="1" applyFill="1"/>
    <xf numFmtId="167" fontId="4" fillId="2" borderId="0" xfId="0" applyNumberFormat="1" applyFont="1" applyFill="1"/>
    <xf numFmtId="41" fontId="3" fillId="0" borderId="1" xfId="0" applyNumberFormat="1" applyFont="1" applyFill="1" applyBorder="1"/>
    <xf numFmtId="0" fontId="2" fillId="0" borderId="0" xfId="0" applyFont="1" applyBorder="1" applyAlignment="1"/>
    <xf numFmtId="0" fontId="2" fillId="0" borderId="0" xfId="0" applyFont="1" applyFill="1" applyAlignment="1">
      <alignment horizontal="center"/>
    </xf>
    <xf numFmtId="0" fontId="2" fillId="0" borderId="0" xfId="0" applyFont="1" applyFill="1"/>
    <xf numFmtId="41" fontId="3" fillId="0" borderId="3" xfId="0" applyNumberFormat="1" applyFont="1" applyFill="1" applyBorder="1"/>
    <xf numFmtId="0" fontId="2" fillId="0" borderId="1" xfId="0" applyFont="1" applyFill="1" applyBorder="1" applyAlignment="1">
      <alignment horizontal="center"/>
    </xf>
    <xf numFmtId="0" fontId="2" fillId="0" borderId="0" xfId="0" applyFont="1" applyFill="1" applyBorder="1" applyAlignment="1">
      <alignment horizontal="center"/>
    </xf>
    <xf numFmtId="164" fontId="3" fillId="0" borderId="0" xfId="3" applyNumberFormat="1" applyFont="1" applyFill="1"/>
    <xf numFmtId="164" fontId="3" fillId="0" borderId="0" xfId="0" applyNumberFormat="1" applyFont="1" applyFill="1"/>
    <xf numFmtId="41" fontId="3" fillId="0" borderId="0" xfId="0" applyNumberFormat="1" applyFont="1" applyFill="1" applyBorder="1"/>
    <xf numFmtId="164" fontId="3" fillId="0" borderId="2" xfId="0" applyNumberFormat="1" applyFont="1" applyFill="1" applyBorder="1"/>
    <xf numFmtId="44" fontId="3" fillId="0" borderId="0" xfId="0" applyNumberFormat="1" applyFont="1" applyFill="1"/>
    <xf numFmtId="0" fontId="4" fillId="0" borderId="0" xfId="0" applyFont="1" applyFill="1" applyAlignment="1">
      <alignment wrapText="1"/>
    </xf>
    <xf numFmtId="42" fontId="3" fillId="0" borderId="0" xfId="0" applyNumberFormat="1" applyFont="1" applyFill="1" applyBorder="1"/>
    <xf numFmtId="164" fontId="3" fillId="0" borderId="0" xfId="0" applyNumberFormat="1" applyFont="1" applyFill="1" applyBorder="1"/>
    <xf numFmtId="44" fontId="3" fillId="0" borderId="0" xfId="0" applyNumberFormat="1" applyFont="1" applyFill="1" applyBorder="1"/>
    <xf numFmtId="0" fontId="3" fillId="0" borderId="0" xfId="0" applyFont="1" applyAlignment="1">
      <alignment vertical="center" wrapText="1"/>
    </xf>
    <xf numFmtId="0" fontId="3" fillId="0" borderId="0" xfId="0" applyFont="1" applyFill="1" applyAlignment="1">
      <alignment horizontal="right"/>
    </xf>
    <xf numFmtId="0" fontId="2" fillId="2" borderId="1" xfId="0" applyFont="1" applyFill="1" applyBorder="1" applyAlignment="1">
      <alignment horizontal="center"/>
    </xf>
    <xf numFmtId="0" fontId="2" fillId="2" borderId="0" xfId="0" applyFont="1" applyFill="1" applyAlignment="1">
      <alignment horizontal="center"/>
    </xf>
    <xf numFmtId="0" fontId="2" fillId="0" borderId="0" xfId="0" applyFont="1" applyFill="1" applyAlignment="1">
      <alignment horizontal="center"/>
    </xf>
    <xf numFmtId="0" fontId="2" fillId="0" borderId="1" xfId="0" applyFont="1" applyFill="1" applyBorder="1" applyAlignment="1">
      <alignment horizontal="center"/>
    </xf>
    <xf numFmtId="0" fontId="2" fillId="2" borderId="0" xfId="0" applyFont="1" applyFill="1" applyBorder="1" applyAlignment="1">
      <alignment horizontal="center"/>
    </xf>
    <xf numFmtId="0" fontId="3" fillId="0" borderId="0" xfId="0" applyFont="1" applyFill="1" applyAlignment="1">
      <alignment vertical="center" wrapText="1"/>
    </xf>
    <xf numFmtId="49" fontId="3" fillId="0" borderId="0" xfId="0" applyNumberFormat="1" applyFont="1" applyFill="1" applyAlignment="1">
      <alignment horizontal="right" vertical="center" wrapText="1"/>
    </xf>
    <xf numFmtId="0" fontId="2" fillId="0" borderId="0" xfId="0" applyFont="1" applyAlignment="1">
      <alignment horizontal="center"/>
    </xf>
    <xf numFmtId="0" fontId="2" fillId="0" borderId="0" xfId="0" applyFont="1" applyAlignment="1">
      <alignment horizontal="center"/>
    </xf>
    <xf numFmtId="0" fontId="2" fillId="0" borderId="0" xfId="0" applyFont="1" applyAlignment="1">
      <alignment horizontal="center"/>
    </xf>
    <xf numFmtId="0" fontId="3" fillId="0" borderId="0" xfId="0" applyFont="1" applyFill="1" applyBorder="1"/>
    <xf numFmtId="0" fontId="2" fillId="0" borderId="0" xfId="0" applyFont="1" applyAlignment="1">
      <alignment horizontal="center"/>
    </xf>
    <xf numFmtId="0" fontId="2" fillId="0" borderId="0" xfId="0" applyFont="1" applyBorder="1" applyAlignment="1">
      <alignment horizontal="center"/>
    </xf>
    <xf numFmtId="0" fontId="2" fillId="0" borderId="0" xfId="0" applyFont="1" applyFill="1" applyAlignment="1">
      <alignment horizontal="center"/>
    </xf>
    <xf numFmtId="0" fontId="2" fillId="0" borderId="1" xfId="0" applyFont="1" applyFill="1" applyBorder="1" applyAlignment="1">
      <alignment horizontal="center"/>
    </xf>
    <xf numFmtId="41" fontId="2" fillId="0" borderId="0" xfId="0" applyNumberFormat="1" applyFont="1" applyFill="1" applyAlignment="1">
      <alignment horizontal="center"/>
    </xf>
    <xf numFmtId="164" fontId="3" fillId="0" borderId="0" xfId="0" applyNumberFormat="1" applyFont="1" applyFill="1" applyBorder="1" applyAlignment="1">
      <alignment horizontal="right"/>
    </xf>
    <xf numFmtId="41" fontId="3" fillId="0" borderId="0" xfId="0" applyNumberFormat="1" applyFont="1" applyFill="1" applyAlignment="1">
      <alignment horizontal="right"/>
    </xf>
    <xf numFmtId="164" fontId="3" fillId="0" borderId="3" xfId="0" applyNumberFormat="1" applyFont="1" applyFill="1" applyBorder="1"/>
    <xf numFmtId="2" fontId="3" fillId="0" borderId="0" xfId="0" applyNumberFormat="1" applyFont="1" applyFill="1"/>
    <xf numFmtId="9" fontId="3" fillId="0" borderId="0" xfId="1" applyFont="1" applyFill="1"/>
    <xf numFmtId="42" fontId="7" fillId="0" borderId="0" xfId="0" applyNumberFormat="1" applyFont="1" applyFill="1"/>
    <xf numFmtId="164" fontId="3" fillId="0" borderId="0" xfId="3" applyNumberFormat="1" applyFont="1" applyFill="1" applyAlignment="1">
      <alignment horizontal="right" vertical="center" wrapText="1"/>
    </xf>
    <xf numFmtId="0" fontId="2" fillId="0" borderId="0" xfId="0" applyFont="1" applyFill="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41" fontId="3" fillId="0" borderId="3" xfId="0" applyNumberFormat="1" applyFont="1" applyFill="1" applyBorder="1" applyAlignment="1">
      <alignment horizontal="right"/>
    </xf>
    <xf numFmtId="164" fontId="3" fillId="0" borderId="2" xfId="3" applyNumberFormat="1" applyFont="1" applyFill="1" applyBorder="1" applyAlignment="1">
      <alignment horizontal="right" vertical="center" wrapText="1"/>
    </xf>
    <xf numFmtId="0" fontId="2" fillId="0" borderId="0" xfId="0" applyFont="1" applyFill="1" applyAlignment="1">
      <alignment horizontal="center"/>
    </xf>
    <xf numFmtId="0" fontId="2" fillId="0" borderId="1" xfId="0" applyFont="1" applyFill="1" applyBorder="1" applyAlignment="1">
      <alignment horizontal="center"/>
    </xf>
    <xf numFmtId="0" fontId="2" fillId="0" borderId="0" xfId="0" applyFont="1" applyFill="1" applyAlignment="1">
      <alignment vertical="center" wrapText="1"/>
    </xf>
    <xf numFmtId="165" fontId="3" fillId="0" borderId="0" xfId="2" applyNumberFormat="1" applyFont="1" applyFill="1" applyBorder="1"/>
    <xf numFmtId="165" fontId="3" fillId="0" borderId="1" xfId="2" applyNumberFormat="1" applyFont="1" applyFill="1" applyBorder="1"/>
    <xf numFmtId="164" fontId="3" fillId="0" borderId="5" xfId="0" applyNumberFormat="1" applyFont="1" applyFill="1" applyBorder="1"/>
    <xf numFmtId="0" fontId="3" fillId="0" borderId="0" xfId="0" applyFont="1" applyFill="1" applyAlignment="1">
      <alignment horizontal="right" vertical="center" wrapText="1"/>
    </xf>
    <xf numFmtId="168" fontId="3" fillId="0" borderId="0" xfId="0" applyNumberFormat="1" applyFont="1" applyFill="1"/>
    <xf numFmtId="165" fontId="3" fillId="0" borderId="0" xfId="2" applyNumberFormat="1" applyFont="1" applyFill="1" applyBorder="1" applyAlignment="1">
      <alignment horizontal="right"/>
    </xf>
    <xf numFmtId="0" fontId="2" fillId="0" borderId="1" xfId="0" applyFont="1" applyFill="1" applyBorder="1" applyAlignment="1">
      <alignment horizontal="center" wrapText="1"/>
    </xf>
    <xf numFmtId="0" fontId="2" fillId="0" borderId="0" xfId="0" applyFont="1" applyFill="1" applyAlignment="1">
      <alignment horizontal="center" wrapText="1"/>
    </xf>
    <xf numFmtId="0" fontId="0" fillId="0" borderId="0" xfId="0" applyFill="1"/>
    <xf numFmtId="166" fontId="3" fillId="0" borderId="0" xfId="0" applyNumberFormat="1" applyFont="1" applyFill="1" applyAlignment="1">
      <alignment horizontal="right"/>
    </xf>
    <xf numFmtId="9" fontId="3" fillId="0" borderId="0" xfId="0" applyNumberFormat="1" applyFont="1" applyFill="1" applyAlignment="1">
      <alignment horizontal="right"/>
    </xf>
    <xf numFmtId="0" fontId="11" fillId="0" borderId="0" xfId="7" applyNumberFormat="1" applyFont="1" applyFill="1" applyBorder="1"/>
    <xf numFmtId="0" fontId="13" fillId="0" borderId="0" xfId="7" applyNumberFormat="1" applyFont="1" applyFill="1" applyBorder="1"/>
    <xf numFmtId="0" fontId="14" fillId="0" borderId="0" xfId="7" applyNumberFormat="1" applyFont="1" applyFill="1" applyBorder="1"/>
    <xf numFmtId="0" fontId="5" fillId="0" borderId="0" xfId="7" applyNumberFormat="1" applyFont="1" applyFill="1" applyBorder="1"/>
    <xf numFmtId="0" fontId="15" fillId="0" borderId="0" xfId="7" applyNumberFormat="1" applyFont="1" applyFill="1" applyBorder="1"/>
    <xf numFmtId="164" fontId="3" fillId="2" borderId="0" xfId="3" applyNumberFormat="1" applyFont="1" applyFill="1" applyAlignment="1">
      <alignment horizontal="right" vertical="center" wrapText="1"/>
    </xf>
    <xf numFmtId="49" fontId="16" fillId="0" borderId="1" xfId="0" applyNumberFormat="1" applyFont="1" applyFill="1" applyBorder="1" applyAlignment="1">
      <alignment horizontal="center" wrapText="1"/>
    </xf>
    <xf numFmtId="0" fontId="3" fillId="0" borderId="0" xfId="0" applyFont="1" applyFill="1" applyAlignment="1">
      <alignment horizontal="right" wrapText="1"/>
    </xf>
    <xf numFmtId="9" fontId="3" fillId="0" borderId="0" xfId="1" applyNumberFormat="1" applyFont="1" applyFill="1" applyAlignment="1">
      <alignment horizontal="right" wrapText="1"/>
    </xf>
    <xf numFmtId="0" fontId="3" fillId="0" borderId="0" xfId="0" applyFont="1" applyFill="1" applyAlignment="1"/>
    <xf numFmtId="10" fontId="3" fillId="0" borderId="0" xfId="1" quotePrefix="1" applyNumberFormat="1" applyFont="1" applyFill="1" applyAlignment="1">
      <alignment horizontal="right" wrapText="1"/>
    </xf>
    <xf numFmtId="49" fontId="3" fillId="0" borderId="0" xfId="1" applyNumberFormat="1" applyFont="1" applyFill="1" applyAlignment="1">
      <alignment horizontal="right" wrapText="1"/>
    </xf>
    <xf numFmtId="9" fontId="3" fillId="0" borderId="0" xfId="1" applyFont="1" applyFill="1" applyAlignment="1">
      <alignment horizontal="right" wrapText="1"/>
    </xf>
    <xf numFmtId="164" fontId="3" fillId="0" borderId="0" xfId="0" applyNumberFormat="1" applyFont="1" applyFill="1" applyBorder="1" applyAlignment="1"/>
    <xf numFmtId="49" fontId="3" fillId="0" borderId="0" xfId="0" applyNumberFormat="1" applyFont="1" applyFill="1" applyAlignment="1">
      <alignment horizontal="right" wrapText="1"/>
    </xf>
    <xf numFmtId="41" fontId="3" fillId="0" borderId="0" xfId="0" applyNumberFormat="1" applyFont="1" applyFill="1" applyAlignment="1">
      <alignment horizontal="center"/>
    </xf>
    <xf numFmtId="9" fontId="3" fillId="0" borderId="0" xfId="1" applyFont="1" applyFill="1" applyAlignment="1">
      <alignment horizontal="right"/>
    </xf>
    <xf numFmtId="9" fontId="3" fillId="0" borderId="0" xfId="1" applyFont="1" applyFill="1" applyAlignment="1">
      <alignment vertical="center" wrapText="1"/>
    </xf>
    <xf numFmtId="9" fontId="3" fillId="0" borderId="0" xfId="1" applyNumberFormat="1" applyFont="1" applyFill="1" applyAlignment="1">
      <alignment vertical="center" wrapText="1"/>
    </xf>
    <xf numFmtId="49" fontId="3" fillId="0" borderId="0" xfId="2" applyNumberFormat="1" applyFont="1" applyFill="1" applyBorder="1" applyAlignment="1">
      <alignment horizontal="right"/>
    </xf>
    <xf numFmtId="9" fontId="3" fillId="0" borderId="0" xfId="1" quotePrefix="1" applyFont="1" applyFill="1" applyAlignment="1">
      <alignment horizontal="right"/>
    </xf>
    <xf numFmtId="49" fontId="3" fillId="0" borderId="0" xfId="1" applyNumberFormat="1" applyFont="1" applyFill="1" applyAlignment="1">
      <alignment horizontal="right" vertical="center" wrapText="1"/>
    </xf>
    <xf numFmtId="164" fontId="3" fillId="0" borderId="2" xfId="3" applyNumberFormat="1" applyFont="1" applyFill="1" applyBorder="1"/>
    <xf numFmtId="0" fontId="8" fillId="0" borderId="0" xfId="0" applyFont="1" applyFill="1" applyAlignment="1">
      <alignment horizontal="left" vertical="center" wrapText="1"/>
    </xf>
    <xf numFmtId="0" fontId="2" fillId="0" borderId="0" xfId="0" applyFont="1" applyFill="1" applyBorder="1" applyAlignment="1">
      <alignment horizontal="center"/>
    </xf>
    <xf numFmtId="0" fontId="2" fillId="0" borderId="0" xfId="0" applyFont="1" applyFill="1" applyAlignment="1">
      <alignment horizontal="center"/>
    </xf>
    <xf numFmtId="0" fontId="2" fillId="0" borderId="0" xfId="0" applyFont="1" applyFill="1" applyBorder="1" applyAlignment="1">
      <alignment horizontal="center" wrapText="1"/>
    </xf>
    <xf numFmtId="0" fontId="2" fillId="0" borderId="1" xfId="0" applyFont="1" applyFill="1" applyBorder="1" applyAlignment="1">
      <alignment horizontal="center" wrapText="1"/>
    </xf>
    <xf numFmtId="0" fontId="2" fillId="0" borderId="1" xfId="0" applyFont="1" applyFill="1" applyBorder="1" applyAlignment="1">
      <alignment horizontal="center"/>
    </xf>
    <xf numFmtId="0" fontId="2" fillId="0" borderId="1" xfId="0" applyFont="1" applyBorder="1" applyAlignment="1">
      <alignment horizontal="center" wrapText="1"/>
    </xf>
    <xf numFmtId="0" fontId="8" fillId="0" borderId="0" xfId="0" applyFont="1" applyAlignment="1">
      <alignment horizontal="left" vertical="center" wrapText="1"/>
    </xf>
    <xf numFmtId="49" fontId="2" fillId="0" borderId="1" xfId="0" applyNumberFormat="1" applyFont="1" applyFill="1" applyBorder="1" applyAlignment="1">
      <alignment horizontal="center"/>
    </xf>
    <xf numFmtId="0" fontId="2" fillId="0" borderId="0" xfId="0" applyFont="1" applyAlignment="1">
      <alignment horizontal="center"/>
    </xf>
    <xf numFmtId="49" fontId="2" fillId="0" borderId="1" xfId="0" applyNumberFormat="1" applyFont="1" applyBorder="1" applyAlignment="1">
      <alignment horizontal="center"/>
    </xf>
    <xf numFmtId="0" fontId="3" fillId="2" borderId="0" xfId="0" applyFont="1" applyFill="1" applyAlignment="1">
      <alignment horizontal="left" wrapText="1"/>
    </xf>
    <xf numFmtId="0" fontId="2" fillId="0" borderId="1" xfId="0" applyFont="1" applyBorder="1" applyAlignment="1">
      <alignment horizontal="center"/>
    </xf>
    <xf numFmtId="0" fontId="2" fillId="0" borderId="0" xfId="0" applyFont="1" applyAlignment="1">
      <alignment horizontal="center" vertical="center" wrapText="1"/>
    </xf>
    <xf numFmtId="0" fontId="2" fillId="0" borderId="0" xfId="0" applyFont="1" applyFill="1" applyAlignment="1">
      <alignment horizontal="center" vertical="center" wrapText="1"/>
    </xf>
  </cellXfs>
  <cellStyles count="10">
    <cellStyle name="Comma" xfId="2" builtinId="3"/>
    <cellStyle name="Comma 2" xfId="6"/>
    <cellStyle name="Currency" xfId="3" builtinId="4"/>
    <cellStyle name="Currency 2" xfId="4"/>
    <cellStyle name="Normal" xfId="0" builtinId="0"/>
    <cellStyle name="Normal 2" xfId="8"/>
    <cellStyle name="Normal 3" xfId="5"/>
    <cellStyle name="Normal_Income Statements" xfId="7"/>
    <cellStyle name="Percent" xfId="1" builtinId="5"/>
    <cellStyle name="Percent 10" xfId="9"/>
  </cellStyles>
  <dxfs count="0"/>
  <tableStyles count="0" defaultTableStyle="TableStyleMedium2" defaultPivotStyle="PivotStyleLight16"/>
  <colors>
    <mruColors>
      <color rgb="FF00FF00"/>
      <color rgb="FFCCFFCC"/>
      <color rgb="FFFF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showGridLines="0" zoomScale="80" zoomScaleNormal="80" workbookViewId="0"/>
  </sheetViews>
  <sheetFormatPr defaultColWidth="9.140625" defaultRowHeight="15.75" x14ac:dyDescent="0.25"/>
  <cols>
    <col min="1" max="1" width="39.7109375" style="3" customWidth="1"/>
    <col min="2" max="2" width="10.85546875" style="3" customWidth="1"/>
    <col min="3" max="3" width="3.28515625" style="3" customWidth="1"/>
    <col min="4" max="4" width="10.85546875" style="3" customWidth="1"/>
    <col min="5" max="5" width="3.28515625" style="3" customWidth="1"/>
    <col min="6" max="6" width="13.7109375" style="3" customWidth="1"/>
    <col min="7" max="7" width="6.140625" style="3" customWidth="1"/>
    <col min="8" max="8" width="10.7109375" style="3" customWidth="1"/>
    <col min="9" max="9" width="3.28515625" style="3" customWidth="1"/>
    <col min="10" max="10" width="10.7109375" style="3" customWidth="1"/>
    <col min="11" max="11" width="3.28515625" style="3" customWidth="1"/>
    <col min="12" max="12" width="14.5703125" style="3" customWidth="1"/>
    <col min="13" max="13" width="9.140625" style="3"/>
    <col min="14" max="14" width="13.85546875" style="3" bestFit="1" customWidth="1"/>
    <col min="15" max="16384" width="9.140625" style="3"/>
  </cols>
  <sheetData>
    <row r="1" spans="1:15" x14ac:dyDescent="0.25">
      <c r="A1" s="109" t="s">
        <v>140</v>
      </c>
      <c r="B1" s="108"/>
      <c r="C1" s="107"/>
      <c r="D1" s="107"/>
      <c r="E1" s="107"/>
      <c r="F1" s="107"/>
    </row>
    <row r="2" spans="1:15" x14ac:dyDescent="0.25">
      <c r="A2" s="109" t="s">
        <v>141</v>
      </c>
      <c r="B2" s="108"/>
      <c r="C2" s="107"/>
      <c r="D2" s="107"/>
      <c r="E2" s="107"/>
      <c r="F2" s="107"/>
    </row>
    <row r="3" spans="1:15" x14ac:dyDescent="0.25">
      <c r="A3" s="110" t="s">
        <v>145</v>
      </c>
      <c r="B3" s="106"/>
      <c r="C3" s="107"/>
      <c r="D3" s="107"/>
      <c r="E3" s="107"/>
      <c r="F3" s="107"/>
    </row>
    <row r="5" spans="1:15" ht="15" customHeight="1" x14ac:dyDescent="0.25">
      <c r="A5" s="68"/>
      <c r="B5" s="131" t="s">
        <v>32</v>
      </c>
      <c r="C5" s="131"/>
      <c r="D5" s="131"/>
      <c r="E5" s="68"/>
      <c r="F5" s="132" t="s">
        <v>93</v>
      </c>
      <c r="H5" s="131" t="s">
        <v>155</v>
      </c>
      <c r="I5" s="131"/>
      <c r="J5" s="131"/>
      <c r="K5" s="68"/>
      <c r="L5" s="132" t="s">
        <v>93</v>
      </c>
    </row>
    <row r="6" spans="1:15" x14ac:dyDescent="0.25">
      <c r="A6" s="68"/>
      <c r="B6" s="134" t="s">
        <v>149</v>
      </c>
      <c r="C6" s="134"/>
      <c r="D6" s="134"/>
      <c r="E6" s="68"/>
      <c r="F6" s="132"/>
      <c r="H6" s="134" t="s">
        <v>149</v>
      </c>
      <c r="I6" s="134"/>
      <c r="J6" s="134"/>
      <c r="K6" s="68"/>
      <c r="L6" s="132"/>
    </row>
    <row r="7" spans="1:15" ht="15" customHeight="1" x14ac:dyDescent="0.25">
      <c r="A7" s="68"/>
      <c r="B7" s="93">
        <v>2018</v>
      </c>
      <c r="C7" s="92"/>
      <c r="D7" s="93">
        <v>2017</v>
      </c>
      <c r="E7" s="68"/>
      <c r="F7" s="133"/>
      <c r="H7" s="93">
        <v>2018</v>
      </c>
      <c r="I7" s="92"/>
      <c r="J7" s="93">
        <v>2017</v>
      </c>
      <c r="K7" s="68"/>
      <c r="L7" s="133"/>
    </row>
    <row r="8" spans="1:15" x14ac:dyDescent="0.25">
      <c r="A8" s="94" t="s">
        <v>38</v>
      </c>
      <c r="B8" s="68"/>
      <c r="C8" s="68"/>
      <c r="D8" s="68"/>
      <c r="E8" s="68"/>
      <c r="F8" s="68"/>
      <c r="H8" s="68"/>
      <c r="I8" s="68"/>
      <c r="J8" s="68"/>
      <c r="K8" s="68"/>
      <c r="L8" s="68"/>
    </row>
    <row r="9" spans="1:15" x14ac:dyDescent="0.25">
      <c r="A9" s="68" t="s">
        <v>121</v>
      </c>
      <c r="B9" s="68"/>
      <c r="C9" s="68"/>
      <c r="D9" s="68"/>
      <c r="E9" s="68"/>
      <c r="F9" s="68"/>
      <c r="H9" s="68"/>
      <c r="I9" s="68"/>
      <c r="J9" s="68"/>
      <c r="K9" s="68"/>
      <c r="L9" s="68"/>
    </row>
    <row r="10" spans="1:15" x14ac:dyDescent="0.25">
      <c r="A10" s="68" t="s">
        <v>104</v>
      </c>
      <c r="B10" s="59">
        <v>232703</v>
      </c>
      <c r="C10" s="59"/>
      <c r="D10" s="59">
        <v>197054</v>
      </c>
      <c r="E10" s="68"/>
      <c r="F10" s="83">
        <f>(B10-D10)/D10</f>
        <v>0.18090980137424259</v>
      </c>
      <c r="H10" s="59">
        <v>677320</v>
      </c>
      <c r="I10" s="59"/>
      <c r="J10" s="59">
        <v>562081</v>
      </c>
      <c r="K10" s="68"/>
      <c r="L10" s="83">
        <f>(H10-J10)/J10</f>
        <v>0.20502205198183179</v>
      </c>
      <c r="N10" s="53"/>
      <c r="O10" s="83"/>
    </row>
    <row r="11" spans="1:15" x14ac:dyDescent="0.25">
      <c r="A11" s="68" t="s">
        <v>105</v>
      </c>
      <c r="B11" s="95">
        <v>37319</v>
      </c>
      <c r="C11" s="95"/>
      <c r="D11" s="95">
        <v>28438</v>
      </c>
      <c r="E11" s="68"/>
      <c r="F11" s="83">
        <f>(B11-D11)/D11</f>
        <v>0.3122934102257543</v>
      </c>
      <c r="H11" s="95">
        <v>99670</v>
      </c>
      <c r="I11" s="95"/>
      <c r="J11" s="95">
        <v>73693</v>
      </c>
      <c r="K11" s="68"/>
      <c r="L11" s="83">
        <f>(H11-J11)/J11</f>
        <v>0.3525029514336504</v>
      </c>
      <c r="N11" s="53"/>
      <c r="O11" s="83"/>
    </row>
    <row r="12" spans="1:15" x14ac:dyDescent="0.25">
      <c r="A12" s="68" t="s">
        <v>106</v>
      </c>
      <c r="B12" s="95">
        <v>18438</v>
      </c>
      <c r="C12" s="95"/>
      <c r="D12" s="95">
        <v>20869</v>
      </c>
      <c r="E12" s="68"/>
      <c r="F12" s="127" t="s">
        <v>196</v>
      </c>
      <c r="H12" s="95">
        <v>56766</v>
      </c>
      <c r="I12" s="95"/>
      <c r="J12" s="95">
        <v>62075</v>
      </c>
      <c r="K12" s="68"/>
      <c r="L12" s="126" t="s">
        <v>195</v>
      </c>
      <c r="N12" s="53"/>
      <c r="O12" s="83"/>
    </row>
    <row r="13" spans="1:15" x14ac:dyDescent="0.25">
      <c r="A13" s="68" t="s">
        <v>107</v>
      </c>
      <c r="B13" s="96">
        <v>43616</v>
      </c>
      <c r="C13" s="95"/>
      <c r="D13" s="96">
        <v>35478</v>
      </c>
      <c r="E13" s="68"/>
      <c r="F13" s="83">
        <f>(B13-D13)/D13</f>
        <v>0.22938158859011218</v>
      </c>
      <c r="H13" s="96">
        <v>123445</v>
      </c>
      <c r="I13" s="95"/>
      <c r="J13" s="96">
        <v>96615</v>
      </c>
      <c r="K13" s="68"/>
      <c r="L13" s="83">
        <f>(H13-J13)/J13</f>
        <v>0.27770015008021531</v>
      </c>
      <c r="N13" s="53"/>
      <c r="O13" s="83"/>
    </row>
    <row r="14" spans="1:15" x14ac:dyDescent="0.25">
      <c r="A14" s="68" t="s">
        <v>123</v>
      </c>
      <c r="B14" s="95">
        <f>SUM(B10:B13)</f>
        <v>332076</v>
      </c>
      <c r="C14" s="95"/>
      <c r="D14" s="95">
        <f>SUM(D10:D13)</f>
        <v>281839</v>
      </c>
      <c r="E14" s="68"/>
      <c r="F14" s="83">
        <f>(B14-D14)/D14</f>
        <v>0.17824715529078658</v>
      </c>
      <c r="H14" s="95">
        <f>SUM(H10:H13)</f>
        <v>957201</v>
      </c>
      <c r="I14" s="95"/>
      <c r="J14" s="95">
        <f>SUM(J10:J13)</f>
        <v>794464</v>
      </c>
      <c r="K14" s="68"/>
      <c r="L14" s="83">
        <f>(H14-J14)/J14</f>
        <v>0.20483873403955372</v>
      </c>
      <c r="N14" s="53"/>
      <c r="O14" s="83"/>
    </row>
    <row r="15" spans="1:15" x14ac:dyDescent="0.25">
      <c r="A15" s="68" t="s">
        <v>122</v>
      </c>
      <c r="B15" s="96">
        <v>11018</v>
      </c>
      <c r="C15" s="95"/>
      <c r="D15" s="96">
        <v>0</v>
      </c>
      <c r="E15" s="68"/>
      <c r="F15" s="122" t="s">
        <v>118</v>
      </c>
      <c r="H15" s="96">
        <v>11018</v>
      </c>
      <c r="I15" s="95"/>
      <c r="J15" s="96">
        <v>0</v>
      </c>
      <c r="K15" s="68"/>
      <c r="L15" s="122" t="s">
        <v>118</v>
      </c>
      <c r="N15" s="53"/>
      <c r="O15" s="83"/>
    </row>
    <row r="16" spans="1:15" ht="16.5" thickBot="1" x14ac:dyDescent="0.3">
      <c r="A16" s="68" t="s">
        <v>124</v>
      </c>
      <c r="B16" s="97">
        <f>SUM(B14:B15)</f>
        <v>343094</v>
      </c>
      <c r="C16" s="59"/>
      <c r="D16" s="97">
        <f>SUM(D14:D15)</f>
        <v>281839</v>
      </c>
      <c r="E16" s="68"/>
      <c r="F16" s="83">
        <f>(B16-D16)/D16</f>
        <v>0.21734039646748676</v>
      </c>
      <c r="H16" s="97">
        <f>SUM(H14:H15)</f>
        <v>968219</v>
      </c>
      <c r="I16" s="59"/>
      <c r="J16" s="97">
        <f>SUM(J14:J15)</f>
        <v>794464</v>
      </c>
      <c r="K16" s="68"/>
      <c r="L16" s="83">
        <f>(H16-J16)/J16</f>
        <v>0.21870720385064649</v>
      </c>
      <c r="N16" s="56"/>
      <c r="O16" s="83"/>
    </row>
    <row r="17" spans="1:16" ht="16.5" thickTop="1" x14ac:dyDescent="0.25">
      <c r="A17" s="94" t="s">
        <v>33</v>
      </c>
      <c r="B17" s="98"/>
      <c r="C17" s="98"/>
      <c r="D17" s="98"/>
      <c r="E17" s="68"/>
      <c r="F17" s="68"/>
      <c r="H17" s="98"/>
      <c r="I17" s="98"/>
      <c r="J17" s="98"/>
      <c r="K17" s="68"/>
      <c r="L17" s="68"/>
      <c r="N17" s="99"/>
    </row>
    <row r="18" spans="1:16" x14ac:dyDescent="0.25">
      <c r="A18" s="68" t="s">
        <v>169</v>
      </c>
      <c r="B18" s="59"/>
      <c r="C18" s="59"/>
      <c r="D18" s="59"/>
      <c r="E18" s="68"/>
      <c r="F18" s="68"/>
      <c r="H18" s="98"/>
      <c r="I18" s="98"/>
      <c r="J18" s="98"/>
      <c r="K18" s="68"/>
      <c r="L18" s="68"/>
      <c r="N18" s="99"/>
    </row>
    <row r="19" spans="1:16" x14ac:dyDescent="0.25">
      <c r="A19" s="68" t="s">
        <v>116</v>
      </c>
      <c r="B19" s="59">
        <v>818</v>
      </c>
      <c r="C19" s="59"/>
      <c r="D19" s="59">
        <v>9247</v>
      </c>
      <c r="E19" s="68"/>
      <c r="F19" s="68"/>
      <c r="H19" s="59">
        <v>-9670</v>
      </c>
      <c r="I19" s="59"/>
      <c r="J19" s="59">
        <v>-17204</v>
      </c>
      <c r="K19" s="68"/>
      <c r="L19" s="68"/>
      <c r="N19" s="99"/>
    </row>
    <row r="20" spans="1:16" x14ac:dyDescent="0.25">
      <c r="A20" s="68" t="s">
        <v>117</v>
      </c>
      <c r="B20" s="95">
        <v>-16010</v>
      </c>
      <c r="C20" s="95"/>
      <c r="D20" s="95">
        <v>0</v>
      </c>
      <c r="E20" s="68"/>
      <c r="F20" s="68"/>
      <c r="H20" s="95">
        <v>-35206</v>
      </c>
      <c r="I20" s="95"/>
      <c r="J20" s="95">
        <v>0</v>
      </c>
      <c r="K20" s="68"/>
      <c r="L20" s="68"/>
      <c r="N20" s="99"/>
    </row>
    <row r="21" spans="1:16" ht="16.5" thickBot="1" x14ac:dyDescent="0.3">
      <c r="A21" s="68" t="s">
        <v>170</v>
      </c>
      <c r="B21" s="55">
        <f>SUM(B19:B20)</f>
        <v>-15192</v>
      </c>
      <c r="C21" s="59"/>
      <c r="D21" s="55">
        <f>SUM(D19:D20)</f>
        <v>9247</v>
      </c>
      <c r="E21" s="68"/>
      <c r="F21" s="68"/>
      <c r="H21" s="55">
        <f>SUM(H19:H20)</f>
        <v>-44876</v>
      </c>
      <c r="I21" s="59"/>
      <c r="J21" s="55">
        <f>SUM(J19:J20)</f>
        <v>-17204</v>
      </c>
      <c r="K21" s="68"/>
      <c r="L21" s="68"/>
      <c r="N21" s="99"/>
    </row>
    <row r="22" spans="1:16" ht="16.5" thickTop="1" x14ac:dyDescent="0.25">
      <c r="A22" s="68" t="s">
        <v>157</v>
      </c>
      <c r="B22" s="59">
        <v>-492</v>
      </c>
      <c r="C22" s="59"/>
      <c r="D22" s="59">
        <v>9206</v>
      </c>
      <c r="E22" s="68"/>
      <c r="F22" s="69"/>
      <c r="H22" s="59">
        <v>-22176</v>
      </c>
      <c r="I22" s="59"/>
      <c r="J22" s="59">
        <v>-17245</v>
      </c>
      <c r="K22" s="68"/>
      <c r="L22" s="69"/>
    </row>
    <row r="23" spans="1:16" x14ac:dyDescent="0.25">
      <c r="A23" s="68" t="s">
        <v>212</v>
      </c>
      <c r="B23" s="59"/>
      <c r="C23" s="59"/>
      <c r="D23" s="59"/>
      <c r="E23" s="68"/>
      <c r="F23" s="69"/>
      <c r="H23" s="59"/>
      <c r="I23" s="59"/>
      <c r="J23" s="59"/>
      <c r="K23" s="68"/>
      <c r="L23" s="69"/>
    </row>
    <row r="24" spans="1:16" x14ac:dyDescent="0.25">
      <c r="A24" s="68" t="s">
        <v>116</v>
      </c>
      <c r="B24" s="59">
        <v>77856</v>
      </c>
      <c r="C24" s="59"/>
      <c r="D24" s="59">
        <v>70957</v>
      </c>
      <c r="E24" s="68"/>
      <c r="F24" s="69"/>
      <c r="H24" s="59">
        <v>193580</v>
      </c>
      <c r="I24" s="59"/>
      <c r="J24" s="59">
        <v>165456</v>
      </c>
      <c r="K24" s="68"/>
      <c r="L24" s="69"/>
      <c r="P24" s="83"/>
    </row>
    <row r="25" spans="1:16" x14ac:dyDescent="0.25">
      <c r="A25" s="68" t="s">
        <v>117</v>
      </c>
      <c r="B25" s="95">
        <v>-11691</v>
      </c>
      <c r="C25" s="59"/>
      <c r="D25" s="95">
        <v>0</v>
      </c>
      <c r="E25" s="68"/>
      <c r="F25" s="69"/>
      <c r="H25" s="95">
        <v>-25105</v>
      </c>
      <c r="I25" s="59"/>
      <c r="J25" s="95">
        <v>0</v>
      </c>
      <c r="K25" s="68"/>
      <c r="L25" s="69"/>
    </row>
    <row r="26" spans="1:16" ht="16.5" thickBot="1" x14ac:dyDescent="0.3">
      <c r="A26" s="68" t="s">
        <v>125</v>
      </c>
      <c r="B26" s="55">
        <f>SUM(B24:B25)</f>
        <v>66165</v>
      </c>
      <c r="C26" s="59"/>
      <c r="D26" s="55">
        <f>SUM(D24:D25)</f>
        <v>70957</v>
      </c>
      <c r="E26" s="68"/>
      <c r="F26" s="69"/>
      <c r="H26" s="55">
        <f>SUM(H24:H25)</f>
        <v>168475</v>
      </c>
      <c r="I26" s="59"/>
      <c r="J26" s="55">
        <f>SUM(J24:J25)</f>
        <v>165456</v>
      </c>
      <c r="K26" s="68"/>
      <c r="L26" s="69"/>
    </row>
    <row r="27" spans="1:16" ht="16.5" thickTop="1" x14ac:dyDescent="0.25">
      <c r="A27" s="94" t="s">
        <v>94</v>
      </c>
      <c r="B27" s="98"/>
      <c r="C27" s="98"/>
      <c r="D27" s="98"/>
      <c r="E27" s="68"/>
      <c r="F27" s="68"/>
      <c r="H27" s="98"/>
      <c r="I27" s="98"/>
      <c r="J27" s="98"/>
      <c r="K27" s="68"/>
      <c r="L27" s="68"/>
    </row>
    <row r="28" spans="1:16" x14ac:dyDescent="0.25">
      <c r="A28" s="68" t="s">
        <v>169</v>
      </c>
      <c r="B28" s="98"/>
      <c r="C28" s="98"/>
      <c r="D28" s="98"/>
      <c r="E28" s="68"/>
      <c r="F28" s="68"/>
      <c r="H28" s="98"/>
      <c r="I28" s="98"/>
      <c r="J28" s="98"/>
      <c r="K28" s="68"/>
      <c r="L28" s="68"/>
    </row>
    <row r="29" spans="1:16" x14ac:dyDescent="0.25">
      <c r="A29" s="68" t="s">
        <v>116</v>
      </c>
      <c r="B29" s="125" t="s">
        <v>139</v>
      </c>
      <c r="C29" s="113"/>
      <c r="D29" s="114">
        <f>D21/$D$16</f>
        <v>3.2809511813482163E-2</v>
      </c>
      <c r="E29" s="6"/>
      <c r="F29" s="6"/>
      <c r="G29" s="115"/>
      <c r="H29" s="116" t="s">
        <v>190</v>
      </c>
      <c r="I29" s="113"/>
      <c r="J29" s="116" t="s">
        <v>126</v>
      </c>
      <c r="K29" s="68"/>
      <c r="L29" s="124"/>
      <c r="M29" s="83"/>
      <c r="O29" s="83"/>
    </row>
    <row r="30" spans="1:16" x14ac:dyDescent="0.25">
      <c r="A30" s="68" t="s">
        <v>117</v>
      </c>
      <c r="B30" s="117" t="s">
        <v>198</v>
      </c>
      <c r="C30" s="113"/>
      <c r="D30" s="100" t="s">
        <v>118</v>
      </c>
      <c r="E30" s="6"/>
      <c r="F30" s="6"/>
      <c r="G30" s="115"/>
      <c r="H30" s="100" t="s">
        <v>200</v>
      </c>
      <c r="I30" s="113"/>
      <c r="J30" s="100" t="s">
        <v>118</v>
      </c>
      <c r="K30" s="68"/>
      <c r="L30" s="68"/>
      <c r="M30" s="83"/>
    </row>
    <row r="31" spans="1:16" x14ac:dyDescent="0.25">
      <c r="A31" s="68" t="s">
        <v>170</v>
      </c>
      <c r="B31" s="117" t="s">
        <v>189</v>
      </c>
      <c r="C31" s="113"/>
      <c r="D31" s="114">
        <f>D21/$D$16</f>
        <v>3.2809511813482163E-2</v>
      </c>
      <c r="E31" s="6"/>
      <c r="F31" s="6"/>
      <c r="G31" s="115"/>
      <c r="H31" s="117" t="s">
        <v>191</v>
      </c>
      <c r="I31" s="113"/>
      <c r="J31" s="117" t="s">
        <v>126</v>
      </c>
      <c r="K31" s="68"/>
      <c r="L31" s="68"/>
      <c r="M31" s="83"/>
    </row>
    <row r="32" spans="1:16" x14ac:dyDescent="0.25">
      <c r="A32" s="68" t="s">
        <v>157</v>
      </c>
      <c r="B32" s="125" t="s">
        <v>139</v>
      </c>
      <c r="C32" s="118"/>
      <c r="D32" s="114">
        <f>D22/$D$16</f>
        <v>3.2664038688754927E-2</v>
      </c>
      <c r="E32" s="6"/>
      <c r="F32" s="6"/>
      <c r="G32" s="115"/>
      <c r="H32" s="117" t="s">
        <v>126</v>
      </c>
      <c r="I32" s="118"/>
      <c r="J32" s="117" t="s">
        <v>126</v>
      </c>
      <c r="K32" s="68"/>
      <c r="L32" s="123"/>
    </row>
    <row r="33" spans="1:13" x14ac:dyDescent="0.25">
      <c r="A33" s="68" t="s">
        <v>115</v>
      </c>
      <c r="B33" s="119"/>
      <c r="C33" s="119"/>
      <c r="D33" s="119"/>
      <c r="E33" s="6"/>
      <c r="F33" s="120"/>
      <c r="G33" s="115"/>
      <c r="H33" s="119"/>
      <c r="I33" s="119"/>
      <c r="J33" s="119"/>
      <c r="K33" s="68"/>
      <c r="L33" s="69"/>
    </row>
    <row r="34" spans="1:13" x14ac:dyDescent="0.25">
      <c r="A34" s="68" t="s">
        <v>116</v>
      </c>
      <c r="B34" s="114">
        <f>B24/B14</f>
        <v>0.23445235428034547</v>
      </c>
      <c r="C34" s="118"/>
      <c r="D34" s="114">
        <f>D24/$D$14</f>
        <v>0.2517643051529419</v>
      </c>
      <c r="E34" s="6"/>
      <c r="F34" s="6"/>
      <c r="G34" s="115"/>
      <c r="H34" s="118">
        <f>H24/$H$14</f>
        <v>0.20223547614346413</v>
      </c>
      <c r="I34" s="118"/>
      <c r="J34" s="118">
        <f>J26/$J$16</f>
        <v>0.20826116727756072</v>
      </c>
      <c r="K34" s="68"/>
      <c r="L34" s="123"/>
      <c r="M34" s="83"/>
    </row>
    <row r="35" spans="1:13" x14ac:dyDescent="0.25">
      <c r="A35" s="68" t="s">
        <v>117</v>
      </c>
      <c r="B35" s="117" t="s">
        <v>199</v>
      </c>
      <c r="C35" s="118"/>
      <c r="D35" s="100" t="s">
        <v>118</v>
      </c>
      <c r="E35" s="6"/>
      <c r="F35" s="6"/>
      <c r="G35" s="115"/>
      <c r="H35" s="100" t="s">
        <v>201</v>
      </c>
      <c r="I35" s="118"/>
      <c r="J35" s="100" t="s">
        <v>118</v>
      </c>
      <c r="K35" s="68"/>
      <c r="L35" s="68"/>
    </row>
    <row r="36" spans="1:13" x14ac:dyDescent="0.25">
      <c r="A36" s="68" t="s">
        <v>125</v>
      </c>
      <c r="B36" s="118">
        <f>B26/B16</f>
        <v>0.19284802415664512</v>
      </c>
      <c r="C36" s="118"/>
      <c r="D36" s="114">
        <f>D26/$D$16</f>
        <v>0.2517643051529419</v>
      </c>
      <c r="E36" s="6"/>
      <c r="F36" s="6"/>
      <c r="G36" s="115"/>
      <c r="H36" s="118">
        <f>H26/$H$16</f>
        <v>0.17400505464156352</v>
      </c>
      <c r="I36" s="118"/>
      <c r="J36" s="118">
        <f>J26/$J$16</f>
        <v>0.20826116727756072</v>
      </c>
      <c r="K36" s="68"/>
      <c r="L36" s="68"/>
    </row>
    <row r="37" spans="1:13" ht="44.25" customHeight="1" x14ac:dyDescent="0.25">
      <c r="A37" s="129" t="s">
        <v>207</v>
      </c>
      <c r="B37" s="129"/>
      <c r="C37" s="129"/>
      <c r="D37" s="129"/>
      <c r="E37" s="129"/>
      <c r="F37" s="129"/>
      <c r="G37" s="129"/>
      <c r="H37" s="129"/>
      <c r="I37" s="129"/>
      <c r="J37" s="129"/>
      <c r="K37" s="129"/>
      <c r="L37" s="129"/>
    </row>
    <row r="38" spans="1:13" ht="48.75" customHeight="1" x14ac:dyDescent="0.25">
      <c r="A38" s="129" t="s">
        <v>208</v>
      </c>
      <c r="B38" s="129"/>
      <c r="C38" s="129"/>
      <c r="D38" s="129"/>
      <c r="E38" s="129"/>
      <c r="F38" s="129"/>
      <c r="G38" s="129"/>
      <c r="H38" s="129"/>
      <c r="I38" s="129"/>
      <c r="J38" s="129"/>
      <c r="K38" s="129"/>
      <c r="L38" s="129"/>
    </row>
    <row r="41" spans="1:13" x14ac:dyDescent="0.25">
      <c r="B41" s="130"/>
      <c r="C41" s="130"/>
      <c r="D41" s="130"/>
    </row>
    <row r="42" spans="1:13" x14ac:dyDescent="0.25">
      <c r="B42" s="130"/>
      <c r="C42" s="130"/>
      <c r="D42" s="130"/>
    </row>
    <row r="43" spans="1:13" x14ac:dyDescent="0.25">
      <c r="B43" s="51"/>
      <c r="C43" s="51"/>
      <c r="D43" s="51"/>
    </row>
  </sheetData>
  <mergeCells count="10">
    <mergeCell ref="A37:L37"/>
    <mergeCell ref="A38:L38"/>
    <mergeCell ref="B41:D41"/>
    <mergeCell ref="B42:D42"/>
    <mergeCell ref="B5:D5"/>
    <mergeCell ref="F5:F7"/>
    <mergeCell ref="H5:J5"/>
    <mergeCell ref="L5:L7"/>
    <mergeCell ref="B6:D6"/>
    <mergeCell ref="H6:J6"/>
  </mergeCells>
  <pageMargins left="0.7" right="0.7" top="0.75" bottom="0.75" header="0.3" footer="0.3"/>
  <pageSetup orientation="portrait" r:id="rId1"/>
  <ignoredErrors>
    <ignoredError sqref="B33:J33 C36 B35:H35 I35:J35 B31:C31 C29 B30:H30 I30:J30 C34 I34 E34:G34 C32 H32:J32 H29:J29 H31:J31 E29:G29 E31:G31 E32:G32 I36 L12 F12 E36:G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zoomScale="90" zoomScaleNormal="90" workbookViewId="0">
      <selection activeCell="A18" sqref="A18"/>
    </sheetView>
  </sheetViews>
  <sheetFormatPr defaultRowHeight="15" x14ac:dyDescent="0.25"/>
  <cols>
    <col min="1" max="1" width="33.28515625" customWidth="1"/>
    <col min="2" max="2" width="15.7109375" customWidth="1"/>
    <col min="3" max="3" width="4" customWidth="1"/>
    <col min="4" max="4" width="13.7109375" customWidth="1"/>
    <col min="5" max="5" width="3.28515625" customWidth="1"/>
    <col min="6" max="6" width="14.85546875" customWidth="1"/>
  </cols>
  <sheetData>
    <row r="1" spans="1:9" s="14" customFormat="1" ht="15.75" x14ac:dyDescent="0.25">
      <c r="A1" s="109" t="s">
        <v>140</v>
      </c>
    </row>
    <row r="2" spans="1:9" s="14" customFormat="1" ht="15.75" x14ac:dyDescent="0.25">
      <c r="A2" s="109" t="s">
        <v>142</v>
      </c>
    </row>
    <row r="3" spans="1:9" s="14" customFormat="1" x14ac:dyDescent="0.25">
      <c r="A3" s="110" t="s">
        <v>147</v>
      </c>
    </row>
    <row r="4" spans="1:9" x14ac:dyDescent="0.25">
      <c r="A4" s="14"/>
      <c r="B4" s="14"/>
      <c r="C4" s="14"/>
      <c r="D4" s="14"/>
      <c r="E4" s="14"/>
      <c r="F4" s="14"/>
    </row>
    <row r="5" spans="1:9" ht="34.5" customHeight="1" x14ac:dyDescent="0.25">
      <c r="A5" s="2"/>
      <c r="B5" s="135" t="s">
        <v>171</v>
      </c>
      <c r="C5" s="135"/>
      <c r="D5" s="135"/>
      <c r="E5" s="2"/>
      <c r="F5" s="31" t="s">
        <v>84</v>
      </c>
    </row>
    <row r="6" spans="1:9" ht="15.75" x14ac:dyDescent="0.25">
      <c r="A6" s="48"/>
      <c r="B6" s="101">
        <v>2018</v>
      </c>
      <c r="C6" s="102"/>
      <c r="D6" s="101">
        <v>2017</v>
      </c>
      <c r="E6" s="48"/>
      <c r="F6" s="101" t="s">
        <v>37</v>
      </c>
      <c r="G6" s="103"/>
      <c r="H6" s="103"/>
      <c r="I6" s="103"/>
    </row>
    <row r="7" spans="1:9" ht="15.75" x14ac:dyDescent="0.25">
      <c r="A7" s="48"/>
      <c r="B7" s="131" t="s">
        <v>77</v>
      </c>
      <c r="C7" s="131"/>
      <c r="D7" s="131"/>
      <c r="E7" s="48"/>
      <c r="F7" s="48"/>
      <c r="G7" s="103"/>
      <c r="H7" s="103"/>
      <c r="I7" s="103"/>
    </row>
    <row r="8" spans="1:9" ht="15.75" x14ac:dyDescent="0.25">
      <c r="A8" s="3" t="s">
        <v>79</v>
      </c>
      <c r="B8" s="104">
        <v>186.6</v>
      </c>
      <c r="C8" s="62"/>
      <c r="D8" s="104">
        <v>175.2</v>
      </c>
      <c r="E8" s="62"/>
      <c r="F8" s="122">
        <f>+(B8-D8)/D8</f>
        <v>6.506849315068497E-2</v>
      </c>
      <c r="G8" s="103"/>
      <c r="H8" s="103"/>
      <c r="I8" s="103"/>
    </row>
    <row r="9" spans="1:9" ht="15.75" x14ac:dyDescent="0.25">
      <c r="A9" s="3" t="s">
        <v>80</v>
      </c>
      <c r="B9" s="104">
        <v>1888.9</v>
      </c>
      <c r="C9" s="62"/>
      <c r="D9" s="104">
        <v>1667.1</v>
      </c>
      <c r="E9" s="62"/>
      <c r="F9" s="105">
        <f>+(B9-D9)/D9</f>
        <v>0.1330454081938697</v>
      </c>
      <c r="G9" s="103"/>
      <c r="H9" s="103"/>
      <c r="I9" s="103"/>
    </row>
    <row r="10" spans="1:9" x14ac:dyDescent="0.25">
      <c r="A10" s="103"/>
      <c r="B10" s="103"/>
      <c r="C10" s="103"/>
      <c r="D10" s="103"/>
      <c r="E10" s="103"/>
      <c r="F10" s="103"/>
      <c r="G10" s="103"/>
      <c r="H10" s="103"/>
      <c r="I10" s="103"/>
    </row>
    <row r="11" spans="1:9" x14ac:dyDescent="0.25">
      <c r="A11" s="103"/>
      <c r="B11" s="103"/>
      <c r="C11" s="103"/>
      <c r="D11" s="103"/>
      <c r="E11" s="103"/>
      <c r="F11" s="103"/>
      <c r="G11" s="103"/>
      <c r="H11" s="103"/>
      <c r="I11" s="103"/>
    </row>
    <row r="12" spans="1:9" x14ac:dyDescent="0.25">
      <c r="A12" s="103"/>
      <c r="B12" s="103"/>
      <c r="C12" s="103"/>
      <c r="D12" s="103"/>
      <c r="E12" s="103"/>
      <c r="F12" s="103"/>
      <c r="G12" s="103"/>
      <c r="H12" s="103"/>
      <c r="I12" s="103"/>
    </row>
    <row r="13" spans="1:9" x14ac:dyDescent="0.25">
      <c r="A13" s="103"/>
      <c r="B13" s="103"/>
      <c r="C13" s="103"/>
      <c r="D13" s="103"/>
      <c r="E13" s="103"/>
      <c r="F13" s="103"/>
      <c r="G13" s="103"/>
      <c r="H13" s="103"/>
      <c r="I13" s="103"/>
    </row>
    <row r="14" spans="1:9" x14ac:dyDescent="0.25">
      <c r="B14" s="29"/>
      <c r="C14" s="29"/>
      <c r="D14" s="29"/>
      <c r="E14" s="29"/>
      <c r="F14" s="29"/>
      <c r="G14" s="29"/>
    </row>
    <row r="15" spans="1:9" x14ac:dyDescent="0.25">
      <c r="B15" s="29"/>
      <c r="C15" s="29"/>
      <c r="D15" s="29"/>
      <c r="E15" s="29"/>
      <c r="F15" s="29"/>
      <c r="G15" s="29"/>
    </row>
  </sheetData>
  <mergeCells count="2">
    <mergeCell ref="B5:D5"/>
    <mergeCell ref="B7:D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zoomScale="85" zoomScaleNormal="85" workbookViewId="0">
      <selection activeCell="D40" sqref="D40"/>
    </sheetView>
  </sheetViews>
  <sheetFormatPr defaultColWidth="9.140625" defaultRowHeight="15.75" x14ac:dyDescent="0.25"/>
  <cols>
    <col min="1" max="1" width="52.42578125" style="38" customWidth="1"/>
    <col min="2" max="2" width="3.28515625" style="38" customWidth="1"/>
    <col min="3" max="3" width="13.85546875" style="38" customWidth="1"/>
    <col min="4" max="4" width="3.28515625" style="38" customWidth="1"/>
    <col min="5" max="5" width="14" style="38" customWidth="1"/>
    <col min="6" max="6" width="3.28515625" style="38" customWidth="1"/>
    <col min="7" max="7" width="14" style="38" bestFit="1" customWidth="1"/>
    <col min="8" max="8" width="6.140625" style="38" customWidth="1"/>
    <col min="9" max="9" width="13.85546875" style="38" customWidth="1"/>
    <col min="10" max="10" width="2.7109375" style="25" customWidth="1"/>
    <col min="11" max="11" width="13.85546875" style="25" customWidth="1"/>
    <col min="12" max="12" width="3.28515625" style="38" customWidth="1"/>
    <col min="13" max="13" width="14" style="38" bestFit="1" customWidth="1"/>
    <col min="14" max="14" width="10.7109375" style="25" customWidth="1"/>
    <col min="15" max="15" width="9.140625" style="25"/>
    <col min="16" max="16384" width="9.140625" style="38"/>
  </cols>
  <sheetData>
    <row r="1" spans="1:16" x14ac:dyDescent="0.25">
      <c r="A1" s="109" t="s">
        <v>140</v>
      </c>
    </row>
    <row r="2" spans="1:16" x14ac:dyDescent="0.25">
      <c r="A2" s="109" t="s">
        <v>148</v>
      </c>
    </row>
    <row r="3" spans="1:16" x14ac:dyDescent="0.25">
      <c r="A3" s="110" t="s">
        <v>145</v>
      </c>
    </row>
    <row r="5" spans="1:16" x14ac:dyDescent="0.25">
      <c r="A5" s="2"/>
      <c r="C5" s="138" t="s">
        <v>32</v>
      </c>
      <c r="D5" s="138"/>
      <c r="E5" s="138"/>
      <c r="F5" s="138"/>
      <c r="G5" s="138"/>
      <c r="I5" s="138" t="s">
        <v>32</v>
      </c>
      <c r="J5" s="138"/>
      <c r="K5" s="138"/>
      <c r="L5" s="138"/>
      <c r="M5" s="138"/>
      <c r="N5" s="74"/>
    </row>
    <row r="6" spans="1:16" x14ac:dyDescent="0.25">
      <c r="A6" s="2"/>
      <c r="C6" s="139" t="s">
        <v>167</v>
      </c>
      <c r="D6" s="139"/>
      <c r="E6" s="139"/>
      <c r="F6" s="139"/>
      <c r="G6" s="139"/>
      <c r="I6" s="139" t="s">
        <v>168</v>
      </c>
      <c r="J6" s="139"/>
      <c r="K6" s="139"/>
      <c r="L6" s="139"/>
      <c r="M6" s="139"/>
      <c r="N6" s="75"/>
    </row>
    <row r="7" spans="1:16" x14ac:dyDescent="0.25">
      <c r="A7" s="70"/>
      <c r="B7" s="70"/>
      <c r="C7" s="63" t="s">
        <v>127</v>
      </c>
      <c r="D7" s="64"/>
      <c r="E7" s="63" t="s">
        <v>128</v>
      </c>
      <c r="F7" s="64"/>
      <c r="G7" s="63" t="s">
        <v>129</v>
      </c>
      <c r="H7" s="64"/>
      <c r="I7" s="63" t="s">
        <v>127</v>
      </c>
      <c r="J7" s="64"/>
      <c r="K7" s="63" t="s">
        <v>128</v>
      </c>
      <c r="L7" s="64"/>
      <c r="M7" s="63" t="s">
        <v>129</v>
      </c>
      <c r="N7" s="67"/>
    </row>
    <row r="8" spans="1:16" ht="47.25" x14ac:dyDescent="0.25">
      <c r="A8" s="21" t="s">
        <v>164</v>
      </c>
      <c r="C8" s="59"/>
      <c r="D8" s="60"/>
      <c r="E8" s="59"/>
      <c r="F8" s="60"/>
      <c r="G8" s="59"/>
      <c r="H8" s="78"/>
      <c r="I8" s="59"/>
      <c r="J8" s="60"/>
      <c r="K8" s="59"/>
      <c r="L8" s="60"/>
      <c r="M8" s="59"/>
      <c r="N8" s="78"/>
    </row>
    <row r="9" spans="1:16" x14ac:dyDescent="0.25">
      <c r="A9" s="57" t="s">
        <v>165</v>
      </c>
      <c r="C9" s="79" t="s">
        <v>118</v>
      </c>
      <c r="D9" s="60"/>
      <c r="E9" s="79" t="s">
        <v>118</v>
      </c>
      <c r="F9" s="60"/>
      <c r="G9" s="59">
        <v>-492</v>
      </c>
      <c r="H9" s="78"/>
      <c r="I9" s="79" t="s">
        <v>118</v>
      </c>
      <c r="J9" s="60"/>
      <c r="K9" s="79" t="s">
        <v>118</v>
      </c>
      <c r="L9" s="60"/>
      <c r="M9" s="59">
        <v>9206</v>
      </c>
      <c r="N9" s="78"/>
    </row>
    <row r="10" spans="1:16" x14ac:dyDescent="0.25">
      <c r="A10" s="57" t="s">
        <v>202</v>
      </c>
      <c r="C10" s="80" t="s">
        <v>118</v>
      </c>
      <c r="D10" s="121"/>
      <c r="E10" s="80" t="s">
        <v>118</v>
      </c>
      <c r="F10" s="78"/>
      <c r="G10" s="121">
        <v>-14700</v>
      </c>
      <c r="H10" s="78"/>
      <c r="I10" s="80" t="s">
        <v>118</v>
      </c>
      <c r="J10" s="121"/>
      <c r="K10" s="80" t="s">
        <v>118</v>
      </c>
      <c r="L10" s="121"/>
      <c r="M10" s="121">
        <v>41</v>
      </c>
      <c r="N10" s="78"/>
    </row>
    <row r="11" spans="1:16" x14ac:dyDescent="0.25">
      <c r="A11" s="16" t="s">
        <v>154</v>
      </c>
      <c r="C11" s="81">
        <v>818</v>
      </c>
      <c r="D11" s="60"/>
      <c r="E11" s="81">
        <v>-16010</v>
      </c>
      <c r="F11" s="60"/>
      <c r="G11" s="81">
        <f>SUM(C11:E11)</f>
        <v>-15192</v>
      </c>
      <c r="H11" s="60"/>
      <c r="I11" s="81">
        <v>9247</v>
      </c>
      <c r="J11" s="60"/>
      <c r="K11" s="81">
        <v>0</v>
      </c>
      <c r="L11" s="60"/>
      <c r="M11" s="81">
        <f>SUM(I11:K11)</f>
        <v>9247</v>
      </c>
      <c r="N11" s="59"/>
    </row>
    <row r="12" spans="1:16" x14ac:dyDescent="0.25">
      <c r="A12" s="38" t="s">
        <v>1</v>
      </c>
      <c r="C12" s="5">
        <v>-7773</v>
      </c>
      <c r="D12" s="5"/>
      <c r="E12" s="5">
        <v>0</v>
      </c>
      <c r="F12" s="5"/>
      <c r="G12" s="5">
        <f>SUM(C12:E12)</f>
        <v>-7773</v>
      </c>
      <c r="H12" s="5"/>
      <c r="I12" s="5">
        <v>-1407</v>
      </c>
      <c r="J12" s="5"/>
      <c r="K12" s="5">
        <v>0</v>
      </c>
      <c r="L12" s="5"/>
      <c r="M12" s="5">
        <f>SUM(I12:K12)</f>
        <v>-1407</v>
      </c>
      <c r="N12" s="5"/>
    </row>
    <row r="13" spans="1:16" x14ac:dyDescent="0.25">
      <c r="A13" s="38" t="s">
        <v>34</v>
      </c>
      <c r="C13" s="5">
        <v>23015</v>
      </c>
      <c r="D13" s="5"/>
      <c r="E13" s="5">
        <v>360</v>
      </c>
      <c r="F13" s="5"/>
      <c r="G13" s="5">
        <f t="shared" ref="G13:G17" si="0">SUM(C13:E13)</f>
        <v>23375</v>
      </c>
      <c r="H13" s="5"/>
      <c r="I13" s="5">
        <v>27419</v>
      </c>
      <c r="J13" s="5"/>
      <c r="K13" s="5">
        <v>0</v>
      </c>
      <c r="L13" s="5"/>
      <c r="M13" s="5">
        <f t="shared" ref="M13:M17" si="1">SUM(I13:K13)</f>
        <v>27419</v>
      </c>
      <c r="N13" s="5"/>
    </row>
    <row r="14" spans="1:16" x14ac:dyDescent="0.25">
      <c r="A14" s="38" t="s">
        <v>35</v>
      </c>
      <c r="C14" s="5">
        <v>38155</v>
      </c>
      <c r="D14" s="5"/>
      <c r="E14" s="5">
        <v>3527</v>
      </c>
      <c r="F14" s="5"/>
      <c r="G14" s="5">
        <f t="shared" si="0"/>
        <v>41682</v>
      </c>
      <c r="H14" s="5"/>
      <c r="I14" s="5">
        <v>28574</v>
      </c>
      <c r="J14" s="5"/>
      <c r="K14" s="5">
        <v>0</v>
      </c>
      <c r="L14" s="5"/>
      <c r="M14" s="5">
        <f t="shared" si="1"/>
        <v>28574</v>
      </c>
      <c r="N14" s="5"/>
      <c r="P14" s="40"/>
    </row>
    <row r="15" spans="1:16" x14ac:dyDescent="0.25">
      <c r="A15" s="38" t="s">
        <v>188</v>
      </c>
      <c r="C15" s="5">
        <v>10000</v>
      </c>
      <c r="D15" s="5"/>
      <c r="E15" s="5">
        <v>0</v>
      </c>
      <c r="F15" s="5"/>
      <c r="G15" s="5">
        <f t="shared" si="0"/>
        <v>10000</v>
      </c>
      <c r="H15" s="5"/>
      <c r="I15" s="5">
        <v>0</v>
      </c>
      <c r="J15" s="5"/>
      <c r="K15" s="5">
        <v>0</v>
      </c>
      <c r="L15" s="5"/>
      <c r="M15" s="5">
        <f t="shared" si="1"/>
        <v>0</v>
      </c>
      <c r="N15" s="5"/>
      <c r="P15" s="40"/>
    </row>
    <row r="16" spans="1:16" x14ac:dyDescent="0.25">
      <c r="A16" s="38" t="s">
        <v>68</v>
      </c>
      <c r="C16" s="5">
        <v>1405</v>
      </c>
      <c r="D16" s="5"/>
      <c r="E16" s="5">
        <v>0</v>
      </c>
      <c r="F16" s="5"/>
      <c r="G16" s="5">
        <f t="shared" si="0"/>
        <v>1405</v>
      </c>
      <c r="H16" s="5"/>
      <c r="I16" s="5">
        <v>218</v>
      </c>
      <c r="J16" s="5"/>
      <c r="K16" s="5">
        <v>0</v>
      </c>
      <c r="L16" s="5"/>
      <c r="M16" s="5">
        <f t="shared" si="1"/>
        <v>218</v>
      </c>
      <c r="N16" s="5"/>
    </row>
    <row r="17" spans="1:14" x14ac:dyDescent="0.25">
      <c r="A17" s="38" t="s">
        <v>72</v>
      </c>
      <c r="C17" s="5">
        <v>12236</v>
      </c>
      <c r="D17" s="5"/>
      <c r="E17" s="5">
        <v>432</v>
      </c>
      <c r="F17" s="5"/>
      <c r="G17" s="5">
        <f t="shared" si="0"/>
        <v>12668</v>
      </c>
      <c r="H17" s="5"/>
      <c r="I17" s="5">
        <v>6906</v>
      </c>
      <c r="J17" s="5"/>
      <c r="K17" s="5">
        <v>0</v>
      </c>
      <c r="L17" s="5"/>
      <c r="M17" s="5">
        <f t="shared" si="1"/>
        <v>6906</v>
      </c>
      <c r="N17" s="5"/>
    </row>
    <row r="18" spans="1:14" ht="16.5" thickBot="1" x14ac:dyDescent="0.3">
      <c r="A18" s="38" t="s">
        <v>36</v>
      </c>
      <c r="C18" s="8">
        <f>SUM(C8:C17)</f>
        <v>77856</v>
      </c>
      <c r="D18" s="5"/>
      <c r="E18" s="8">
        <f>SUM(E8:E17)</f>
        <v>-11691</v>
      </c>
      <c r="F18" s="5"/>
      <c r="G18" s="8">
        <f>SUM(G11:G17)</f>
        <v>66165</v>
      </c>
      <c r="H18" s="5"/>
      <c r="I18" s="8">
        <f>SUM(I11:I17)</f>
        <v>70957</v>
      </c>
      <c r="J18" s="5"/>
      <c r="K18" s="8">
        <f>SUM(K8:K17)</f>
        <v>0</v>
      </c>
      <c r="L18" s="5"/>
      <c r="M18" s="8">
        <f>SUM(M11:M17)</f>
        <v>70957</v>
      </c>
      <c r="N18" s="58"/>
    </row>
    <row r="19" spans="1:14" ht="11.25" customHeight="1" thickTop="1" x14ac:dyDescent="0.25">
      <c r="C19" s="58"/>
      <c r="D19" s="5"/>
      <c r="E19" s="58"/>
      <c r="F19" s="5"/>
      <c r="G19" s="58"/>
      <c r="H19" s="5"/>
      <c r="I19" s="58"/>
      <c r="J19" s="5"/>
      <c r="K19" s="58"/>
      <c r="L19" s="5"/>
      <c r="M19" s="58"/>
      <c r="N19" s="58"/>
    </row>
    <row r="20" spans="1:14" x14ac:dyDescent="0.25">
      <c r="C20" s="3"/>
      <c r="D20" s="3"/>
      <c r="E20" s="3"/>
      <c r="F20" s="3"/>
      <c r="G20" s="3"/>
      <c r="H20" s="3"/>
      <c r="I20" s="3"/>
      <c r="J20" s="73"/>
      <c r="K20" s="73"/>
      <c r="L20" s="3"/>
      <c r="M20" s="3"/>
      <c r="N20" s="73"/>
    </row>
    <row r="21" spans="1:14" x14ac:dyDescent="0.25">
      <c r="A21" s="2"/>
      <c r="C21" s="131" t="s">
        <v>155</v>
      </c>
      <c r="D21" s="131"/>
      <c r="E21" s="131"/>
      <c r="F21" s="131"/>
      <c r="G21" s="131"/>
      <c r="H21" s="3"/>
      <c r="I21" s="131" t="s">
        <v>155</v>
      </c>
      <c r="J21" s="131"/>
      <c r="K21" s="131"/>
      <c r="L21" s="131"/>
      <c r="M21" s="131"/>
      <c r="N21" s="76"/>
    </row>
    <row r="22" spans="1:14" x14ac:dyDescent="0.25">
      <c r="A22" s="2"/>
      <c r="C22" s="137" t="s">
        <v>167</v>
      </c>
      <c r="D22" s="137"/>
      <c r="E22" s="137"/>
      <c r="F22" s="137"/>
      <c r="G22" s="137"/>
      <c r="H22" s="3"/>
      <c r="I22" s="137" t="s">
        <v>168</v>
      </c>
      <c r="J22" s="137"/>
      <c r="K22" s="137"/>
      <c r="L22" s="137"/>
      <c r="M22" s="137"/>
      <c r="N22" s="51"/>
    </row>
    <row r="23" spans="1:14" ht="23.45" customHeight="1" x14ac:dyDescent="0.25">
      <c r="A23" s="70"/>
      <c r="B23" s="70"/>
      <c r="C23" s="77" t="s">
        <v>127</v>
      </c>
      <c r="D23" s="76"/>
      <c r="E23" s="77" t="s">
        <v>128</v>
      </c>
      <c r="F23" s="76"/>
      <c r="G23" s="77" t="s">
        <v>129</v>
      </c>
      <c r="H23" s="76"/>
      <c r="I23" s="77" t="s">
        <v>127</v>
      </c>
      <c r="J23" s="76"/>
      <c r="K23" s="77" t="s">
        <v>128</v>
      </c>
      <c r="L23" s="76"/>
      <c r="M23" s="77" t="s">
        <v>129</v>
      </c>
      <c r="N23" s="51"/>
    </row>
    <row r="24" spans="1:14" ht="31.5" x14ac:dyDescent="0.25">
      <c r="A24" s="21" t="s">
        <v>210</v>
      </c>
      <c r="C24" s="59"/>
      <c r="D24" s="60"/>
      <c r="E24" s="59"/>
      <c r="F24" s="60"/>
      <c r="G24" s="59"/>
      <c r="H24" s="78"/>
      <c r="I24" s="59"/>
      <c r="J24" s="60"/>
      <c r="K24" s="59"/>
      <c r="L24" s="60"/>
      <c r="M24" s="59"/>
      <c r="N24" s="78"/>
    </row>
    <row r="25" spans="1:14" x14ac:dyDescent="0.25">
      <c r="A25" s="57" t="s">
        <v>209</v>
      </c>
      <c r="C25" s="79" t="s">
        <v>118</v>
      </c>
      <c r="D25" s="60"/>
      <c r="E25" s="79" t="s">
        <v>118</v>
      </c>
      <c r="F25" s="60"/>
      <c r="G25" s="59">
        <v>-22176</v>
      </c>
      <c r="H25" s="78"/>
      <c r="I25" s="79" t="s">
        <v>118</v>
      </c>
      <c r="J25" s="60"/>
      <c r="K25" s="79" t="s">
        <v>118</v>
      </c>
      <c r="L25" s="60"/>
      <c r="M25" s="59">
        <v>-17245</v>
      </c>
      <c r="N25" s="78"/>
    </row>
    <row r="26" spans="1:14" x14ac:dyDescent="0.25">
      <c r="A26" s="57" t="s">
        <v>202</v>
      </c>
      <c r="C26" s="80" t="s">
        <v>118</v>
      </c>
      <c r="D26" s="121"/>
      <c r="E26" s="80" t="s">
        <v>118</v>
      </c>
      <c r="F26" s="78"/>
      <c r="G26" s="121">
        <v>-22700</v>
      </c>
      <c r="H26" s="78"/>
      <c r="I26" s="80" t="s">
        <v>118</v>
      </c>
      <c r="J26" s="121"/>
      <c r="K26" s="80" t="s">
        <v>118</v>
      </c>
      <c r="L26" s="78"/>
      <c r="M26" s="121">
        <v>41</v>
      </c>
      <c r="N26" s="78"/>
    </row>
    <row r="27" spans="1:14" x14ac:dyDescent="0.25">
      <c r="A27" s="16" t="s">
        <v>206</v>
      </c>
      <c r="C27" s="81">
        <v>-9670</v>
      </c>
      <c r="D27" s="60"/>
      <c r="E27" s="81">
        <v>-35206</v>
      </c>
      <c r="F27" s="60"/>
      <c r="G27" s="81">
        <f>SUM(C27:E27)</f>
        <v>-44876</v>
      </c>
      <c r="H27" s="5"/>
      <c r="I27" s="81">
        <v>-17204</v>
      </c>
      <c r="J27" s="60"/>
      <c r="K27" s="81">
        <v>0</v>
      </c>
      <c r="L27" s="60"/>
      <c r="M27" s="81">
        <f>SUM(I27:K27)</f>
        <v>-17204</v>
      </c>
      <c r="N27" s="59"/>
    </row>
    <row r="28" spans="1:14" x14ac:dyDescent="0.25">
      <c r="A28" s="38" t="s">
        <v>1</v>
      </c>
      <c r="C28" s="5">
        <v>-13308</v>
      </c>
      <c r="D28" s="5"/>
      <c r="E28" s="5">
        <v>0</v>
      </c>
      <c r="F28" s="5"/>
      <c r="G28" s="5">
        <f>SUM(C28:E28)</f>
        <v>-13308</v>
      </c>
      <c r="H28" s="5"/>
      <c r="I28" s="5">
        <v>-3970</v>
      </c>
      <c r="J28" s="5"/>
      <c r="K28" s="5">
        <v>0</v>
      </c>
      <c r="L28" s="5"/>
      <c r="M28" s="5">
        <f>SUM(I28:K28)</f>
        <v>-3970</v>
      </c>
      <c r="N28" s="5"/>
    </row>
    <row r="29" spans="1:14" x14ac:dyDescent="0.25">
      <c r="A29" s="38" t="s">
        <v>34</v>
      </c>
      <c r="C29" s="5">
        <v>75576</v>
      </c>
      <c r="D29" s="5"/>
      <c r="E29" s="5">
        <v>725</v>
      </c>
      <c r="F29" s="5"/>
      <c r="G29" s="5">
        <f t="shared" ref="G29:G33" si="2">SUM(C29:E29)</f>
        <v>76301</v>
      </c>
      <c r="H29" s="5"/>
      <c r="I29" s="5">
        <v>81576</v>
      </c>
      <c r="J29" s="5"/>
      <c r="K29" s="5">
        <v>0</v>
      </c>
      <c r="L29" s="5"/>
      <c r="M29" s="5">
        <f t="shared" ref="M29:M33" si="3">SUM(I29:K29)</f>
        <v>81576</v>
      </c>
      <c r="N29" s="5"/>
    </row>
    <row r="30" spans="1:14" x14ac:dyDescent="0.25">
      <c r="A30" s="38" t="s">
        <v>35</v>
      </c>
      <c r="C30" s="5">
        <v>102422</v>
      </c>
      <c r="D30" s="5"/>
      <c r="E30" s="5">
        <v>8944</v>
      </c>
      <c r="F30" s="5"/>
      <c r="G30" s="5">
        <f t="shared" si="2"/>
        <v>111366</v>
      </c>
      <c r="H30" s="5"/>
      <c r="I30" s="5">
        <v>84162</v>
      </c>
      <c r="J30" s="5"/>
      <c r="K30" s="5">
        <v>0</v>
      </c>
      <c r="L30" s="5"/>
      <c r="M30" s="5">
        <f t="shared" si="3"/>
        <v>84162</v>
      </c>
      <c r="N30" s="5"/>
    </row>
    <row r="31" spans="1:14" x14ac:dyDescent="0.25">
      <c r="A31" s="38" t="s">
        <v>188</v>
      </c>
      <c r="C31" s="5">
        <v>10000</v>
      </c>
      <c r="D31" s="5"/>
      <c r="E31" s="5">
        <v>0</v>
      </c>
      <c r="F31" s="5"/>
      <c r="G31" s="5">
        <f t="shared" si="2"/>
        <v>10000</v>
      </c>
      <c r="H31" s="5"/>
      <c r="I31" s="5">
        <v>0</v>
      </c>
      <c r="J31" s="5"/>
      <c r="K31" s="5">
        <v>0</v>
      </c>
      <c r="L31" s="5"/>
      <c r="M31" s="5">
        <f t="shared" si="3"/>
        <v>0</v>
      </c>
      <c r="N31" s="5"/>
    </row>
    <row r="32" spans="1:14" x14ac:dyDescent="0.25">
      <c r="A32" s="38" t="s">
        <v>68</v>
      </c>
      <c r="C32" s="5">
        <v>2064</v>
      </c>
      <c r="D32" s="5"/>
      <c r="E32" s="5">
        <v>0</v>
      </c>
      <c r="F32" s="5"/>
      <c r="G32" s="5">
        <f t="shared" si="2"/>
        <v>2064</v>
      </c>
      <c r="H32" s="5"/>
      <c r="I32" s="5">
        <v>366</v>
      </c>
      <c r="J32" s="5"/>
      <c r="K32" s="5">
        <v>0</v>
      </c>
      <c r="L32" s="5"/>
      <c r="M32" s="5">
        <f t="shared" si="3"/>
        <v>366</v>
      </c>
      <c r="N32" s="5"/>
    </row>
    <row r="33" spans="1:15" x14ac:dyDescent="0.25">
      <c r="A33" s="38" t="s">
        <v>72</v>
      </c>
      <c r="C33" s="5">
        <v>26496</v>
      </c>
      <c r="D33" s="5"/>
      <c r="E33" s="5">
        <v>432</v>
      </c>
      <c r="F33" s="5"/>
      <c r="G33" s="5">
        <f t="shared" si="2"/>
        <v>26928</v>
      </c>
      <c r="H33" s="5"/>
      <c r="I33" s="5">
        <v>20526</v>
      </c>
      <c r="J33" s="5"/>
      <c r="K33" s="5">
        <v>0</v>
      </c>
      <c r="L33" s="5"/>
      <c r="M33" s="5">
        <f t="shared" si="3"/>
        <v>20526</v>
      </c>
      <c r="N33" s="5"/>
    </row>
    <row r="34" spans="1:15" ht="16.5" thickBot="1" x14ac:dyDescent="0.3">
      <c r="A34" s="38" t="s">
        <v>36</v>
      </c>
      <c r="C34" s="8">
        <f>SUM(C24:C33)</f>
        <v>193580</v>
      </c>
      <c r="D34" s="5"/>
      <c r="E34" s="8">
        <f>SUM(E24:E33)</f>
        <v>-25105</v>
      </c>
      <c r="F34" s="5"/>
      <c r="G34" s="8">
        <f>SUM(G27:G33)</f>
        <v>168475</v>
      </c>
      <c r="H34" s="5"/>
      <c r="I34" s="8">
        <f>SUM(I27:I33)</f>
        <v>165456</v>
      </c>
      <c r="J34" s="5"/>
      <c r="K34" s="8">
        <f>SUM(K24:K33)</f>
        <v>0</v>
      </c>
      <c r="L34" s="5"/>
      <c r="M34" s="8">
        <f>SUM(M27:M33)</f>
        <v>165456</v>
      </c>
      <c r="N34" s="58"/>
    </row>
    <row r="35" spans="1:15" ht="15" customHeight="1" thickTop="1" x14ac:dyDescent="0.25">
      <c r="C35" s="58"/>
      <c r="D35" s="5"/>
      <c r="E35" s="58"/>
      <c r="F35" s="5"/>
      <c r="G35" s="58"/>
      <c r="H35" s="5"/>
      <c r="I35" s="58"/>
      <c r="J35" s="5"/>
      <c r="K35" s="58"/>
      <c r="L35" s="5"/>
      <c r="M35" s="58"/>
      <c r="N35" s="58"/>
    </row>
    <row r="36" spans="1:15" ht="44.25" customHeight="1" x14ac:dyDescent="0.25">
      <c r="A36" s="136" t="s">
        <v>166</v>
      </c>
      <c r="B36" s="136"/>
      <c r="C36" s="136"/>
      <c r="D36" s="136"/>
      <c r="E36" s="136"/>
      <c r="F36" s="136"/>
      <c r="G36" s="136"/>
      <c r="H36" s="136"/>
      <c r="I36" s="136"/>
      <c r="J36" s="136"/>
      <c r="K36" s="136"/>
      <c r="L36" s="136"/>
      <c r="M36" s="136"/>
      <c r="N36" s="38"/>
      <c r="O36" s="38"/>
    </row>
  </sheetData>
  <mergeCells count="9">
    <mergeCell ref="A36:M36"/>
    <mergeCell ref="C22:G22"/>
    <mergeCell ref="I22:M22"/>
    <mergeCell ref="C5:G5"/>
    <mergeCell ref="I5:M5"/>
    <mergeCell ref="C6:G6"/>
    <mergeCell ref="I6:M6"/>
    <mergeCell ref="C21:G21"/>
    <mergeCell ref="I21:M2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
  <sheetViews>
    <sheetView showGridLines="0" tabSelected="1" zoomScale="90" zoomScaleNormal="90" workbookViewId="0">
      <selection activeCell="J23" sqref="J23"/>
    </sheetView>
  </sheetViews>
  <sheetFormatPr defaultColWidth="9.140625" defaultRowHeight="15.75" x14ac:dyDescent="0.25"/>
  <cols>
    <col min="1" max="1" width="48.85546875" style="1" customWidth="1"/>
    <col min="2" max="2" width="4.28515625" style="1" customWidth="1"/>
    <col min="3" max="3" width="14.28515625" style="1" customWidth="1"/>
    <col min="4" max="4" width="7.28515625" style="1" customWidth="1"/>
    <col min="5" max="5" width="14.85546875" style="1" bestFit="1" customWidth="1"/>
    <col min="6" max="16384" width="9.140625" style="1"/>
  </cols>
  <sheetData>
    <row r="1" spans="1:7" s="38" customFormat="1" x14ac:dyDescent="0.25"/>
    <row r="2" spans="1:7" x14ac:dyDescent="0.25">
      <c r="A2" s="131" t="s">
        <v>63</v>
      </c>
      <c r="B2" s="131"/>
      <c r="C2" s="131"/>
      <c r="D2" s="131"/>
      <c r="E2" s="131"/>
    </row>
    <row r="3" spans="1:7" x14ac:dyDescent="0.25">
      <c r="A3" s="131" t="s">
        <v>64</v>
      </c>
      <c r="B3" s="131"/>
      <c r="C3" s="131"/>
      <c r="D3" s="131"/>
      <c r="E3" s="131"/>
    </row>
    <row r="4" spans="1:7" x14ac:dyDescent="0.25">
      <c r="A4" s="131" t="s">
        <v>28</v>
      </c>
      <c r="B4" s="131"/>
      <c r="C4" s="131"/>
      <c r="D4" s="131"/>
      <c r="E4" s="131"/>
    </row>
    <row r="5" spans="1:7" s="23" customFormat="1" x14ac:dyDescent="0.25">
      <c r="A5" s="47"/>
      <c r="B5" s="47"/>
      <c r="C5" s="47"/>
      <c r="D5" s="47"/>
      <c r="E5" s="47"/>
    </row>
    <row r="6" spans="1:7" ht="30" x14ac:dyDescent="0.25">
      <c r="A6" s="3"/>
      <c r="B6" s="3"/>
      <c r="C6" s="112" t="s">
        <v>163</v>
      </c>
      <c r="D6" s="3"/>
      <c r="E6" s="112" t="s">
        <v>83</v>
      </c>
    </row>
    <row r="7" spans="1:7" x14ac:dyDescent="0.25">
      <c r="A7" s="48" t="s">
        <v>3</v>
      </c>
      <c r="B7" s="3"/>
      <c r="C7" s="3"/>
      <c r="D7" s="3"/>
      <c r="E7" s="3"/>
      <c r="G7" s="38"/>
    </row>
    <row r="8" spans="1:7" x14ac:dyDescent="0.25">
      <c r="A8" s="3" t="s">
        <v>4</v>
      </c>
      <c r="B8" s="3"/>
      <c r="C8" s="3"/>
      <c r="D8" s="3"/>
      <c r="E8" s="3"/>
      <c r="G8" s="38"/>
    </row>
    <row r="9" spans="1:7" x14ac:dyDescent="0.25">
      <c r="A9" s="3" t="s">
        <v>5</v>
      </c>
      <c r="B9" s="3"/>
      <c r="C9" s="4">
        <v>643792</v>
      </c>
      <c r="D9" s="3"/>
      <c r="E9" s="4">
        <v>352095</v>
      </c>
      <c r="G9" s="38"/>
    </row>
    <row r="10" spans="1:7" x14ac:dyDescent="0.25">
      <c r="A10" s="3" t="s">
        <v>6</v>
      </c>
      <c r="B10" s="3"/>
      <c r="C10" s="5">
        <v>999241</v>
      </c>
      <c r="D10" s="3"/>
      <c r="E10" s="5">
        <v>410444</v>
      </c>
      <c r="G10" s="38"/>
    </row>
    <row r="11" spans="1:7" x14ac:dyDescent="0.25">
      <c r="A11" s="6" t="s">
        <v>29</v>
      </c>
      <c r="B11" s="3"/>
      <c r="C11" s="5">
        <v>66337</v>
      </c>
      <c r="D11" s="3"/>
      <c r="E11" s="5">
        <v>54396</v>
      </c>
      <c r="G11" s="38"/>
    </row>
    <row r="12" spans="1:7" s="38" customFormat="1" x14ac:dyDescent="0.25">
      <c r="A12" s="6" t="s">
        <v>110</v>
      </c>
      <c r="B12" s="3"/>
      <c r="C12" s="5">
        <v>43257</v>
      </c>
      <c r="D12" s="3"/>
      <c r="E12" s="5">
        <v>0</v>
      </c>
    </row>
    <row r="13" spans="1:7" x14ac:dyDescent="0.25">
      <c r="A13" s="3" t="s">
        <v>7</v>
      </c>
      <c r="B13" s="3"/>
      <c r="C13" s="54">
        <v>38904</v>
      </c>
      <c r="D13" s="3"/>
      <c r="E13" s="54">
        <v>24590</v>
      </c>
      <c r="G13" s="38"/>
    </row>
    <row r="14" spans="1:7" s="38" customFormat="1" x14ac:dyDescent="0.25">
      <c r="A14" s="3" t="s">
        <v>211</v>
      </c>
      <c r="B14" s="3"/>
      <c r="C14" s="54">
        <v>3203</v>
      </c>
      <c r="D14" s="73"/>
      <c r="E14" s="5">
        <v>0</v>
      </c>
    </row>
    <row r="15" spans="1:7" x14ac:dyDescent="0.25">
      <c r="A15" s="3" t="s">
        <v>8</v>
      </c>
      <c r="B15" s="3"/>
      <c r="C15" s="18">
        <f>SUM(C9:C14)</f>
        <v>1794734</v>
      </c>
      <c r="D15" s="73"/>
      <c r="E15" s="18">
        <f>SUM(E9:E14)</f>
        <v>841525</v>
      </c>
      <c r="G15" s="38"/>
    </row>
    <row r="16" spans="1:7" s="38" customFormat="1" x14ac:dyDescent="0.25">
      <c r="A16" s="3" t="s">
        <v>90</v>
      </c>
      <c r="B16" s="3"/>
      <c r="C16" s="5">
        <v>45238</v>
      </c>
      <c r="D16" s="3"/>
      <c r="E16" s="5">
        <v>0</v>
      </c>
    </row>
    <row r="17" spans="1:7" x14ac:dyDescent="0.25">
      <c r="A17" s="3" t="s">
        <v>9</v>
      </c>
      <c r="B17" s="3"/>
      <c r="C17" s="5">
        <v>124281</v>
      </c>
      <c r="D17" s="3"/>
      <c r="E17" s="5">
        <v>112271</v>
      </c>
      <c r="G17" s="38"/>
    </row>
    <row r="18" spans="1:7" x14ac:dyDescent="0.25">
      <c r="A18" s="3" t="s">
        <v>10</v>
      </c>
      <c r="B18" s="3"/>
      <c r="C18" s="5">
        <v>1931076</v>
      </c>
      <c r="D18" s="3"/>
      <c r="E18" s="5">
        <v>1931076</v>
      </c>
      <c r="G18" s="38"/>
    </row>
    <row r="19" spans="1:7" ht="17.25" customHeight="1" x14ac:dyDescent="0.25">
      <c r="A19" s="7" t="s">
        <v>11</v>
      </c>
      <c r="B19" s="3"/>
      <c r="C19" s="5">
        <v>290887</v>
      </c>
      <c r="D19" s="3"/>
      <c r="E19" s="5">
        <v>319711</v>
      </c>
      <c r="G19" s="38"/>
    </row>
    <row r="20" spans="1:7" x14ac:dyDescent="0.25">
      <c r="A20" s="3" t="s">
        <v>12</v>
      </c>
      <c r="B20" s="3"/>
      <c r="C20" s="5">
        <v>16241</v>
      </c>
      <c r="D20" s="3"/>
      <c r="E20" s="5">
        <v>25934</v>
      </c>
      <c r="G20" s="38"/>
    </row>
    <row r="21" spans="1:7" ht="16.5" thickBot="1" x14ac:dyDescent="0.3">
      <c r="A21" s="3" t="s">
        <v>13</v>
      </c>
      <c r="B21" s="3"/>
      <c r="C21" s="8">
        <f>SUM(C15:C20)</f>
        <v>4202457</v>
      </c>
      <c r="D21" s="3"/>
      <c r="E21" s="8">
        <f>SUM(E15:E20)</f>
        <v>3230517</v>
      </c>
      <c r="G21" s="38"/>
    </row>
    <row r="22" spans="1:7" ht="16.5" thickTop="1" x14ac:dyDescent="0.25">
      <c r="A22" s="3"/>
      <c r="B22" s="3"/>
      <c r="C22" s="4"/>
      <c r="D22" s="3"/>
      <c r="E22" s="4"/>
    </row>
    <row r="23" spans="1:7" x14ac:dyDescent="0.25">
      <c r="A23" s="48" t="s">
        <v>14</v>
      </c>
      <c r="B23" s="3"/>
      <c r="C23" s="5"/>
      <c r="D23" s="3"/>
      <c r="E23" s="5"/>
      <c r="G23" s="38"/>
    </row>
    <row r="24" spans="1:7" x14ac:dyDescent="0.25">
      <c r="A24" s="3" t="s">
        <v>15</v>
      </c>
      <c r="B24" s="3"/>
      <c r="C24" s="5"/>
      <c r="D24" s="3"/>
      <c r="E24" s="5"/>
      <c r="G24" s="38"/>
    </row>
    <row r="25" spans="1:7" x14ac:dyDescent="0.25">
      <c r="A25" s="3" t="s">
        <v>16</v>
      </c>
      <c r="B25" s="3"/>
      <c r="C25" s="4">
        <v>5846</v>
      </c>
      <c r="D25" s="3"/>
      <c r="E25" s="4">
        <v>3587</v>
      </c>
      <c r="G25" s="38"/>
    </row>
    <row r="26" spans="1:7" x14ac:dyDescent="0.25">
      <c r="A26" s="3" t="s">
        <v>17</v>
      </c>
      <c r="B26" s="3"/>
      <c r="C26" s="5">
        <v>58533</v>
      </c>
      <c r="D26" s="3"/>
      <c r="E26" s="5">
        <v>61373</v>
      </c>
      <c r="G26" s="38"/>
    </row>
    <row r="27" spans="1:7" x14ac:dyDescent="0.25">
      <c r="A27" s="3" t="s">
        <v>18</v>
      </c>
      <c r="B27" s="3"/>
      <c r="C27" s="5">
        <v>25612</v>
      </c>
      <c r="D27" s="3"/>
      <c r="E27" s="5">
        <v>19109</v>
      </c>
      <c r="G27" s="38"/>
    </row>
    <row r="28" spans="1:7" s="38" customFormat="1" x14ac:dyDescent="0.25">
      <c r="A28" s="3" t="s">
        <v>192</v>
      </c>
      <c r="B28" s="3"/>
      <c r="C28" s="5">
        <v>24674</v>
      </c>
      <c r="D28" s="3"/>
      <c r="E28" s="5">
        <v>0</v>
      </c>
    </row>
    <row r="29" spans="1:7" x14ac:dyDescent="0.25">
      <c r="A29" s="3" t="s">
        <v>19</v>
      </c>
      <c r="B29" s="3"/>
      <c r="C29" s="5">
        <v>35959</v>
      </c>
      <c r="D29" s="3"/>
      <c r="E29" s="5">
        <v>31918</v>
      </c>
      <c r="G29" s="38"/>
    </row>
    <row r="30" spans="1:7" x14ac:dyDescent="0.25">
      <c r="A30" s="3" t="s">
        <v>20</v>
      </c>
      <c r="B30" s="3"/>
      <c r="C30" s="45">
        <v>2566</v>
      </c>
      <c r="D30" s="3"/>
      <c r="E30" s="45">
        <v>2400</v>
      </c>
      <c r="G30" s="38"/>
    </row>
    <row r="31" spans="1:7" x14ac:dyDescent="0.25">
      <c r="A31" s="3" t="s">
        <v>21</v>
      </c>
      <c r="B31" s="3"/>
      <c r="C31" s="5">
        <f>SUM(C25:C30)</f>
        <v>153190</v>
      </c>
      <c r="D31" s="3"/>
      <c r="E31" s="5">
        <f>SUM(E25:E30)</f>
        <v>118387</v>
      </c>
      <c r="G31" s="38"/>
    </row>
    <row r="32" spans="1:7" x14ac:dyDescent="0.25">
      <c r="A32" s="3" t="s">
        <v>22</v>
      </c>
      <c r="B32" s="3"/>
      <c r="C32" s="5">
        <v>18049</v>
      </c>
      <c r="D32" s="3"/>
      <c r="E32" s="5">
        <v>21330</v>
      </c>
      <c r="G32" s="38"/>
    </row>
    <row r="33" spans="1:7" s="23" customFormat="1" x14ac:dyDescent="0.25">
      <c r="A33" s="3" t="s">
        <v>67</v>
      </c>
      <c r="B33" s="3"/>
      <c r="C33" s="5">
        <v>690338</v>
      </c>
      <c r="D33" s="3"/>
      <c r="E33" s="5">
        <v>385416</v>
      </c>
      <c r="G33" s="38"/>
    </row>
    <row r="34" spans="1:7" s="23" customFormat="1" x14ac:dyDescent="0.25">
      <c r="A34" s="3" t="s">
        <v>70</v>
      </c>
      <c r="B34" s="3"/>
      <c r="C34" s="5">
        <v>21861</v>
      </c>
      <c r="D34" s="3"/>
      <c r="E34" s="5">
        <v>44561</v>
      </c>
      <c r="G34" s="38"/>
    </row>
    <row r="35" spans="1:7" s="38" customFormat="1" x14ac:dyDescent="0.25">
      <c r="A35" s="3" t="s">
        <v>76</v>
      </c>
      <c r="B35" s="3"/>
      <c r="C35" s="18">
        <f>SUM(C31:C34)</f>
        <v>883438</v>
      </c>
      <c r="D35" s="3"/>
      <c r="E35" s="18">
        <f>SUM(E31:E34)</f>
        <v>569694</v>
      </c>
    </row>
    <row r="36" spans="1:7" x14ac:dyDescent="0.25">
      <c r="A36" s="3" t="s">
        <v>23</v>
      </c>
      <c r="B36" s="3"/>
      <c r="C36" s="5"/>
      <c r="D36" s="3"/>
      <c r="E36" s="5"/>
      <c r="G36" s="38"/>
    </row>
    <row r="37" spans="1:7" x14ac:dyDescent="0.25">
      <c r="A37" s="11" t="s">
        <v>30</v>
      </c>
      <c r="B37" s="3"/>
      <c r="C37" s="5">
        <v>6</v>
      </c>
      <c r="D37" s="3"/>
      <c r="E37" s="5">
        <v>6</v>
      </c>
      <c r="G37" s="38"/>
    </row>
    <row r="38" spans="1:7" x14ac:dyDescent="0.25">
      <c r="A38" s="10" t="s">
        <v>31</v>
      </c>
      <c r="B38" s="3"/>
      <c r="C38" s="5">
        <v>1</v>
      </c>
      <c r="D38" s="3"/>
      <c r="E38" s="5">
        <v>1</v>
      </c>
      <c r="G38" s="38"/>
    </row>
    <row r="39" spans="1:7" s="38" customFormat="1" x14ac:dyDescent="0.25">
      <c r="A39" s="10" t="s">
        <v>74</v>
      </c>
      <c r="B39" s="3"/>
      <c r="C39" s="5">
        <v>13</v>
      </c>
      <c r="D39" s="3"/>
      <c r="E39" s="5">
        <v>13</v>
      </c>
    </row>
    <row r="40" spans="1:7" x14ac:dyDescent="0.25">
      <c r="A40" s="3" t="s">
        <v>24</v>
      </c>
      <c r="B40" s="3"/>
      <c r="C40" s="5">
        <v>3894757</v>
      </c>
      <c r="D40" s="3"/>
      <c r="E40" s="5">
        <v>3254146</v>
      </c>
      <c r="G40" s="38"/>
    </row>
    <row r="41" spans="1:7" s="23" customFormat="1" x14ac:dyDescent="0.25">
      <c r="A41" s="16" t="s">
        <v>81</v>
      </c>
      <c r="B41" s="3"/>
      <c r="C41" s="5">
        <v>-1661</v>
      </c>
      <c r="D41" s="3"/>
      <c r="E41" s="5">
        <v>-1100</v>
      </c>
      <c r="G41" s="38"/>
    </row>
    <row r="42" spans="1:7" x14ac:dyDescent="0.25">
      <c r="A42" s="3" t="s">
        <v>39</v>
      </c>
      <c r="B42" s="3"/>
      <c r="C42" s="5">
        <v>-574097</v>
      </c>
      <c r="D42" s="3"/>
      <c r="E42" s="5">
        <v>-592243</v>
      </c>
      <c r="G42" s="38"/>
    </row>
    <row r="43" spans="1:7" x14ac:dyDescent="0.25">
      <c r="A43" s="3" t="s">
        <v>25</v>
      </c>
      <c r="B43" s="3"/>
      <c r="C43" s="49">
        <f>SUM(C37:C42)</f>
        <v>3319019</v>
      </c>
      <c r="D43" s="3"/>
      <c r="E43" s="49">
        <f>SUM(E37:E42)</f>
        <v>2660823</v>
      </c>
      <c r="G43" s="38"/>
    </row>
    <row r="44" spans="1:7" ht="16.5" customHeight="1" thickBot="1" x14ac:dyDescent="0.3">
      <c r="A44" s="3" t="s">
        <v>26</v>
      </c>
      <c r="B44" s="3"/>
      <c r="C44" s="8">
        <f>SUM(C35+C43)</f>
        <v>4202457</v>
      </c>
      <c r="D44" s="3"/>
      <c r="E44" s="8">
        <f>SUM(E35+E43)</f>
        <v>3230517</v>
      </c>
      <c r="G44" s="38"/>
    </row>
    <row r="45" spans="1:7" ht="7.5" customHeight="1" thickTop="1" x14ac:dyDescent="0.25">
      <c r="A45" s="10"/>
      <c r="B45" s="3"/>
      <c r="C45" s="5"/>
      <c r="D45" s="3"/>
      <c r="E45" s="5"/>
    </row>
  </sheetData>
  <mergeCells count="3">
    <mergeCell ref="A2:E2"/>
    <mergeCell ref="A3:E3"/>
    <mergeCell ref="A4:E4"/>
  </mergeCells>
  <pageMargins left="0.7" right="0.7" top="0.75" bottom="0.75" header="0.3" footer="0.3"/>
  <pageSetup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showGridLines="0" zoomScale="85" zoomScaleNormal="85" workbookViewId="0">
      <selection activeCell="A15" sqref="A15"/>
    </sheetView>
  </sheetViews>
  <sheetFormatPr defaultColWidth="9.140625" defaultRowHeight="15.75" x14ac:dyDescent="0.25"/>
  <cols>
    <col min="1" max="1" width="63.7109375" style="1" customWidth="1"/>
    <col min="2" max="2" width="12.5703125" style="1" customWidth="1"/>
    <col min="3" max="3" width="2.85546875" style="1" customWidth="1"/>
    <col min="4" max="4" width="11.28515625" style="1" customWidth="1"/>
    <col min="5" max="5" width="6.28515625" style="1" customWidth="1"/>
    <col min="6" max="6" width="11" style="1" customWidth="1"/>
    <col min="7" max="7" width="2.85546875" style="1" customWidth="1"/>
    <col min="8" max="8" width="11" style="1" customWidth="1"/>
    <col min="9" max="16384" width="9.140625" style="1"/>
  </cols>
  <sheetData>
    <row r="1" spans="1:9" s="38" customFormat="1" x14ac:dyDescent="0.25"/>
    <row r="2" spans="1:9" x14ac:dyDescent="0.25">
      <c r="A2" s="131" t="s">
        <v>63</v>
      </c>
      <c r="B2" s="131"/>
      <c r="C2" s="131"/>
      <c r="D2" s="131"/>
      <c r="E2" s="131"/>
      <c r="F2" s="131"/>
      <c r="G2" s="131"/>
      <c r="H2" s="131"/>
    </row>
    <row r="3" spans="1:9" x14ac:dyDescent="0.25">
      <c r="A3" s="131" t="s">
        <v>65</v>
      </c>
      <c r="B3" s="131"/>
      <c r="C3" s="131"/>
      <c r="D3" s="131"/>
      <c r="E3" s="131"/>
      <c r="F3" s="131"/>
      <c r="G3" s="131"/>
      <c r="H3" s="131"/>
    </row>
    <row r="4" spans="1:9" x14ac:dyDescent="0.25">
      <c r="A4" s="131" t="s">
        <v>27</v>
      </c>
      <c r="B4" s="131"/>
      <c r="C4" s="131"/>
      <c r="D4" s="131"/>
      <c r="E4" s="131"/>
      <c r="F4" s="131"/>
      <c r="G4" s="131"/>
      <c r="H4" s="131"/>
    </row>
    <row r="5" spans="1:9" x14ac:dyDescent="0.25">
      <c r="A5" s="48"/>
      <c r="B5" s="3"/>
      <c r="C5" s="3"/>
      <c r="D5" s="3"/>
    </row>
    <row r="6" spans="1:9" x14ac:dyDescent="0.25">
      <c r="A6" s="48"/>
      <c r="B6" s="131" t="s">
        <v>32</v>
      </c>
      <c r="C6" s="131"/>
      <c r="D6" s="131"/>
      <c r="F6" s="131" t="s">
        <v>155</v>
      </c>
      <c r="G6" s="131"/>
      <c r="H6" s="131"/>
    </row>
    <row r="7" spans="1:9" x14ac:dyDescent="0.25">
      <c r="A7" s="48"/>
      <c r="B7" s="134" t="s">
        <v>149</v>
      </c>
      <c r="C7" s="134"/>
      <c r="D7" s="134"/>
      <c r="F7" s="134" t="s">
        <v>149</v>
      </c>
      <c r="G7" s="134"/>
      <c r="H7" s="134"/>
    </row>
    <row r="8" spans="1:9" s="12" customFormat="1" x14ac:dyDescent="0.25">
      <c r="A8" s="47"/>
      <c r="B8" s="50">
        <v>2018</v>
      </c>
      <c r="C8" s="47"/>
      <c r="D8" s="50">
        <v>2017</v>
      </c>
      <c r="F8" s="66">
        <v>2018</v>
      </c>
      <c r="G8" s="65"/>
      <c r="H8" s="66">
        <v>2017</v>
      </c>
    </row>
    <row r="9" spans="1:9" s="15" customFormat="1" x14ac:dyDescent="0.25">
      <c r="A9" s="47"/>
      <c r="B9" s="51"/>
      <c r="C9" s="47"/>
      <c r="D9" s="51"/>
      <c r="E9" s="28"/>
      <c r="F9" s="51"/>
      <c r="G9" s="65"/>
      <c r="H9" s="51"/>
    </row>
    <row r="10" spans="1:9" x14ac:dyDescent="0.25">
      <c r="A10" s="3" t="s">
        <v>38</v>
      </c>
      <c r="B10" s="3"/>
      <c r="C10" s="53"/>
      <c r="D10" s="3"/>
      <c r="E10" s="53"/>
      <c r="F10" s="3"/>
      <c r="G10" s="3"/>
      <c r="H10" s="3"/>
      <c r="I10" s="3"/>
    </row>
    <row r="11" spans="1:9" s="38" customFormat="1" x14ac:dyDescent="0.25">
      <c r="A11" s="3" t="s">
        <v>108</v>
      </c>
      <c r="B11" s="52">
        <v>332076</v>
      </c>
      <c r="C11" s="53"/>
      <c r="D11" s="52">
        <v>281839</v>
      </c>
      <c r="E11" s="53"/>
      <c r="F11" s="52">
        <v>957201</v>
      </c>
      <c r="G11" s="53"/>
      <c r="H11" s="52">
        <v>794464</v>
      </c>
      <c r="I11" s="3"/>
    </row>
    <row r="12" spans="1:9" s="38" customFormat="1" x14ac:dyDescent="0.25">
      <c r="A12" s="3" t="s">
        <v>109</v>
      </c>
      <c r="B12" s="5">
        <v>11018</v>
      </c>
      <c r="C12" s="53"/>
      <c r="D12" s="5">
        <v>0</v>
      </c>
      <c r="E12" s="53"/>
      <c r="F12" s="5">
        <v>11018</v>
      </c>
      <c r="G12" s="53"/>
      <c r="H12" s="5">
        <v>0</v>
      </c>
      <c r="I12" s="3"/>
    </row>
    <row r="13" spans="1:9" s="38" customFormat="1" x14ac:dyDescent="0.25">
      <c r="A13" s="3" t="s">
        <v>111</v>
      </c>
      <c r="B13" s="49">
        <f>SUM(B11:B12)</f>
        <v>343094</v>
      </c>
      <c r="C13" s="53"/>
      <c r="D13" s="49">
        <f>SUM(D11:D12)</f>
        <v>281839</v>
      </c>
      <c r="E13" s="53"/>
      <c r="F13" s="49">
        <f>SUM(F11:F12)</f>
        <v>968219</v>
      </c>
      <c r="G13" s="53"/>
      <c r="H13" s="49">
        <f>SUM(H11:H12)</f>
        <v>794464</v>
      </c>
      <c r="I13" s="3"/>
    </row>
    <row r="14" spans="1:9" s="38" customFormat="1" x14ac:dyDescent="0.25">
      <c r="A14" s="3" t="s">
        <v>119</v>
      </c>
      <c r="B14" s="54"/>
      <c r="C14" s="53"/>
      <c r="D14" s="54"/>
      <c r="E14" s="53"/>
      <c r="F14" s="54"/>
      <c r="G14" s="53"/>
      <c r="H14" s="54"/>
      <c r="I14" s="3"/>
    </row>
    <row r="15" spans="1:9" s="38" customFormat="1" x14ac:dyDescent="0.25">
      <c r="A15" s="3" t="s">
        <v>108</v>
      </c>
      <c r="B15" s="5">
        <v>26386</v>
      </c>
      <c r="C15" s="53"/>
      <c r="D15" s="5">
        <v>22152</v>
      </c>
      <c r="E15" s="53"/>
      <c r="F15" s="5">
        <v>75832</v>
      </c>
      <c r="G15" s="53"/>
      <c r="H15" s="5">
        <v>62644</v>
      </c>
      <c r="I15" s="3"/>
    </row>
    <row r="16" spans="1:9" s="38" customFormat="1" x14ac:dyDescent="0.25">
      <c r="A16" s="3" t="s">
        <v>109</v>
      </c>
      <c r="B16" s="54">
        <v>10286</v>
      </c>
      <c r="C16" s="53"/>
      <c r="D16" s="54">
        <v>0</v>
      </c>
      <c r="E16" s="53"/>
      <c r="F16" s="54">
        <v>10286</v>
      </c>
      <c r="G16" s="53"/>
      <c r="H16" s="54">
        <v>0</v>
      </c>
      <c r="I16" s="3"/>
    </row>
    <row r="17" spans="1:9" s="38" customFormat="1" x14ac:dyDescent="0.25">
      <c r="A17" s="3" t="s">
        <v>120</v>
      </c>
      <c r="B17" s="49">
        <f>SUM(B15:B16)</f>
        <v>36672</v>
      </c>
      <c r="C17" s="53"/>
      <c r="D17" s="49">
        <f>SUM(D15:D16)</f>
        <v>22152</v>
      </c>
      <c r="E17" s="53"/>
      <c r="F17" s="49">
        <f>SUM(F15:F16)</f>
        <v>86118</v>
      </c>
      <c r="G17" s="53"/>
      <c r="H17" s="49">
        <f>SUM(H15:H16)</f>
        <v>62644</v>
      </c>
      <c r="I17" s="3"/>
    </row>
    <row r="18" spans="1:9" x14ac:dyDescent="0.25">
      <c r="A18" s="3" t="s">
        <v>112</v>
      </c>
      <c r="B18" s="5">
        <v>128734</v>
      </c>
      <c r="C18" s="5"/>
      <c r="D18" s="5">
        <v>107108</v>
      </c>
      <c r="E18" s="53"/>
      <c r="F18" s="5">
        <v>413752</v>
      </c>
      <c r="G18" s="5"/>
      <c r="H18" s="5">
        <v>344266</v>
      </c>
      <c r="I18" s="3"/>
    </row>
    <row r="19" spans="1:9" x14ac:dyDescent="0.25">
      <c r="A19" s="3" t="s">
        <v>113</v>
      </c>
      <c r="B19" s="5">
        <v>105314</v>
      </c>
      <c r="C19" s="5"/>
      <c r="D19" s="5">
        <v>83389</v>
      </c>
      <c r="E19" s="53"/>
      <c r="F19" s="5">
        <v>299623</v>
      </c>
      <c r="G19" s="5"/>
      <c r="H19" s="5">
        <v>234798</v>
      </c>
      <c r="I19" s="3"/>
    </row>
    <row r="20" spans="1:9" x14ac:dyDescent="0.25">
      <c r="A20" s="3" t="s">
        <v>114</v>
      </c>
      <c r="B20" s="5">
        <v>70743</v>
      </c>
      <c r="C20" s="5"/>
      <c r="D20" s="5">
        <v>54226</v>
      </c>
      <c r="E20" s="53"/>
      <c r="F20" s="5">
        <v>187395</v>
      </c>
      <c r="G20" s="5"/>
      <c r="H20" s="5">
        <v>153038</v>
      </c>
      <c r="I20" s="3"/>
    </row>
    <row r="21" spans="1:9" s="38" customFormat="1" x14ac:dyDescent="0.25">
      <c r="A21" s="3" t="s">
        <v>173</v>
      </c>
      <c r="B21" s="5">
        <v>10000</v>
      </c>
      <c r="C21" s="5"/>
      <c r="D21" s="5">
        <v>0</v>
      </c>
      <c r="E21" s="53"/>
      <c r="F21" s="5">
        <v>10000</v>
      </c>
      <c r="G21" s="5"/>
      <c r="H21" s="5">
        <v>0</v>
      </c>
      <c r="I21" s="3"/>
    </row>
    <row r="22" spans="1:9" s="23" customFormat="1" x14ac:dyDescent="0.25">
      <c r="A22" s="3" t="s">
        <v>68</v>
      </c>
      <c r="B22" s="5">
        <v>1405</v>
      </c>
      <c r="C22" s="5"/>
      <c r="D22" s="5">
        <v>218</v>
      </c>
      <c r="E22" s="53"/>
      <c r="F22" s="5">
        <v>2064</v>
      </c>
      <c r="G22" s="5"/>
      <c r="H22" s="5">
        <v>366</v>
      </c>
      <c r="I22" s="3"/>
    </row>
    <row r="23" spans="1:9" s="38" customFormat="1" x14ac:dyDescent="0.25">
      <c r="A23" s="3" t="s">
        <v>174</v>
      </c>
      <c r="B23" s="5">
        <v>523</v>
      </c>
      <c r="C23" s="5"/>
      <c r="D23" s="5">
        <v>0</v>
      </c>
      <c r="E23" s="53"/>
      <c r="F23" s="5">
        <v>523</v>
      </c>
      <c r="G23" s="5"/>
      <c r="H23" s="5">
        <v>0</v>
      </c>
      <c r="I23" s="3"/>
    </row>
    <row r="24" spans="1:9" x14ac:dyDescent="0.25">
      <c r="A24" s="3" t="s">
        <v>0</v>
      </c>
      <c r="B24" s="49">
        <f>SUM(B17:B23)</f>
        <v>353391</v>
      </c>
      <c r="C24" s="5"/>
      <c r="D24" s="49">
        <f>SUM(D17:D23)</f>
        <v>267093</v>
      </c>
      <c r="E24" s="53"/>
      <c r="F24" s="49">
        <f>SUM(F17:F23)</f>
        <v>999475</v>
      </c>
      <c r="G24" s="5"/>
      <c r="H24" s="49">
        <f>SUM(H17:H23)</f>
        <v>795112</v>
      </c>
      <c r="I24" s="3"/>
    </row>
    <row r="25" spans="1:9" x14ac:dyDescent="0.25">
      <c r="A25" s="16" t="s">
        <v>132</v>
      </c>
      <c r="B25" s="5">
        <v>-10297</v>
      </c>
      <c r="C25" s="5"/>
      <c r="D25" s="5">
        <v>14746</v>
      </c>
      <c r="E25" s="3"/>
      <c r="F25" s="5">
        <v>-31256</v>
      </c>
      <c r="G25" s="5"/>
      <c r="H25" s="5">
        <v>-648</v>
      </c>
      <c r="I25" s="3"/>
    </row>
    <row r="26" spans="1:9" x14ac:dyDescent="0.25">
      <c r="A26" s="16" t="s">
        <v>1</v>
      </c>
      <c r="B26" s="54">
        <v>7773</v>
      </c>
      <c r="C26" s="5"/>
      <c r="D26" s="54">
        <v>1407</v>
      </c>
      <c r="E26" s="3"/>
      <c r="F26" s="54">
        <v>13308</v>
      </c>
      <c r="G26" s="5"/>
      <c r="H26" s="54">
        <v>3970</v>
      </c>
      <c r="I26" s="3"/>
    </row>
    <row r="27" spans="1:9" s="23" customFormat="1" x14ac:dyDescent="0.25">
      <c r="A27" s="3" t="s">
        <v>72</v>
      </c>
      <c r="B27" s="54">
        <v>-12668</v>
      </c>
      <c r="C27" s="54"/>
      <c r="D27" s="54">
        <v>-6906</v>
      </c>
      <c r="E27" s="82"/>
      <c r="F27" s="54">
        <v>-26928</v>
      </c>
      <c r="G27" s="54"/>
      <c r="H27" s="54">
        <v>-20526</v>
      </c>
      <c r="I27" s="3"/>
    </row>
    <row r="28" spans="1:9" s="38" customFormat="1" x14ac:dyDescent="0.25">
      <c r="A28" s="11" t="s">
        <v>154</v>
      </c>
      <c r="B28" s="18">
        <f>SUM(B25,B26,B27)</f>
        <v>-15192</v>
      </c>
      <c r="C28" s="54"/>
      <c r="D28" s="18">
        <f>SUM(D25,D26,D27)</f>
        <v>9247</v>
      </c>
      <c r="E28" s="82"/>
      <c r="F28" s="18">
        <f>SUM(F25,F26,F27)</f>
        <v>-44876</v>
      </c>
      <c r="G28" s="54"/>
      <c r="H28" s="18">
        <f>SUM(H25,H26,H27)</f>
        <v>-17204</v>
      </c>
      <c r="I28" s="3"/>
    </row>
    <row r="29" spans="1:9" s="38" customFormat="1" x14ac:dyDescent="0.25">
      <c r="A29" s="11" t="s">
        <v>186</v>
      </c>
      <c r="B29" s="54">
        <v>14700</v>
      </c>
      <c r="C29" s="54"/>
      <c r="D29" s="54">
        <v>-41</v>
      </c>
      <c r="E29" s="82"/>
      <c r="F29" s="54">
        <v>22700</v>
      </c>
      <c r="G29" s="54"/>
      <c r="H29" s="54">
        <v>-41</v>
      </c>
      <c r="I29" s="3"/>
    </row>
    <row r="30" spans="1:9" ht="16.5" customHeight="1" thickBot="1" x14ac:dyDescent="0.3">
      <c r="A30" s="11" t="s">
        <v>157</v>
      </c>
      <c r="B30" s="55">
        <f>SUM(B28:B29)</f>
        <v>-492</v>
      </c>
      <c r="C30" s="56"/>
      <c r="D30" s="55">
        <f>SUM(D28:D29)</f>
        <v>9206</v>
      </c>
      <c r="E30" s="82"/>
      <c r="F30" s="55">
        <f>SUM(F28:F29)</f>
        <v>-22176</v>
      </c>
      <c r="G30" s="56"/>
      <c r="H30" s="55">
        <f>SUM(H28:H29)</f>
        <v>-17245</v>
      </c>
      <c r="I30" s="3"/>
    </row>
    <row r="31" spans="1:9" ht="16.5" customHeight="1" thickTop="1" x14ac:dyDescent="0.25">
      <c r="A31" s="57" t="s">
        <v>162</v>
      </c>
      <c r="B31" s="56">
        <v>0</v>
      </c>
      <c r="C31" s="5"/>
      <c r="D31" s="56">
        <f>D30/D33</f>
        <v>4.6867761232022402E-2</v>
      </c>
      <c r="E31" s="3"/>
      <c r="F31" s="56">
        <f>-0.11</f>
        <v>-0.11</v>
      </c>
      <c r="G31" s="5"/>
      <c r="H31" s="56">
        <f>H30/H33</f>
        <v>-9.2991528576897978E-2</v>
      </c>
      <c r="I31" s="3"/>
    </row>
    <row r="32" spans="1:9" s="38" customFormat="1" ht="16.5" customHeight="1" x14ac:dyDescent="0.25">
      <c r="A32" s="57" t="s">
        <v>160</v>
      </c>
      <c r="B32" s="5">
        <v>202416</v>
      </c>
      <c r="C32" s="5"/>
      <c r="D32" s="5">
        <v>187692</v>
      </c>
      <c r="E32" s="3"/>
      <c r="F32" s="5">
        <v>195208</v>
      </c>
      <c r="G32" s="5"/>
      <c r="H32" s="5">
        <v>185447</v>
      </c>
      <c r="I32" s="3"/>
    </row>
    <row r="33" spans="1:9" x14ac:dyDescent="0.25">
      <c r="A33" s="3" t="s">
        <v>161</v>
      </c>
      <c r="B33" s="5">
        <v>202416</v>
      </c>
      <c r="C33" s="5"/>
      <c r="D33" s="5">
        <v>196425</v>
      </c>
      <c r="E33" s="3"/>
      <c r="F33" s="5">
        <v>195208</v>
      </c>
      <c r="G33" s="5"/>
      <c r="H33" s="5">
        <v>185447</v>
      </c>
      <c r="I33" s="3"/>
    </row>
    <row r="34" spans="1:9" ht="12" customHeight="1" x14ac:dyDescent="0.25">
      <c r="A34" s="7" t="s">
        <v>2</v>
      </c>
      <c r="B34" s="5"/>
      <c r="C34" s="5"/>
      <c r="D34" s="5"/>
      <c r="E34" s="3"/>
      <c r="F34" s="5"/>
      <c r="G34" s="5"/>
      <c r="H34" s="5"/>
      <c r="I34" s="3"/>
    </row>
    <row r="35" spans="1:9" ht="48.75" customHeight="1" x14ac:dyDescent="0.25">
      <c r="A35" s="6" t="s">
        <v>101</v>
      </c>
      <c r="B35" s="4">
        <v>18165</v>
      </c>
      <c r="C35" s="5"/>
      <c r="D35" s="4">
        <v>23537</v>
      </c>
      <c r="E35" s="3"/>
      <c r="F35" s="4">
        <v>61735</v>
      </c>
      <c r="G35" s="5"/>
      <c r="H35" s="4">
        <v>69957</v>
      </c>
      <c r="I35" s="3"/>
    </row>
    <row r="36" spans="1:9" ht="12" customHeight="1" x14ac:dyDescent="0.25">
      <c r="A36" s="6"/>
      <c r="B36" s="4"/>
      <c r="C36" s="5"/>
      <c r="D36" s="4"/>
      <c r="E36" s="3"/>
      <c r="F36" s="4"/>
      <c r="G36" s="5"/>
      <c r="H36" s="4"/>
      <c r="I36" s="3"/>
    </row>
    <row r="37" spans="1:9" x14ac:dyDescent="0.25">
      <c r="A37" s="6" t="s">
        <v>95</v>
      </c>
      <c r="B37" s="4"/>
      <c r="C37" s="5"/>
      <c r="D37" s="4"/>
      <c r="E37" s="3"/>
      <c r="F37" s="4"/>
      <c r="G37" s="5"/>
      <c r="H37" s="4"/>
      <c r="I37" s="3"/>
    </row>
    <row r="38" spans="1:9" x14ac:dyDescent="0.25">
      <c r="A38" s="6" t="s">
        <v>96</v>
      </c>
      <c r="B38" s="4">
        <v>969</v>
      </c>
      <c r="C38" s="5"/>
      <c r="D38" s="4">
        <v>1014</v>
      </c>
      <c r="E38" s="3"/>
      <c r="F38" s="4">
        <v>3180</v>
      </c>
      <c r="G38" s="5"/>
      <c r="H38" s="4">
        <v>2942</v>
      </c>
      <c r="I38" s="3"/>
    </row>
    <row r="39" spans="1:9" x14ac:dyDescent="0.25">
      <c r="A39" s="6" t="s">
        <v>97</v>
      </c>
      <c r="B39" s="5">
        <v>5911</v>
      </c>
      <c r="C39" s="5"/>
      <c r="D39" s="5">
        <v>5914</v>
      </c>
      <c r="E39" s="3"/>
      <c r="F39" s="5">
        <v>17413</v>
      </c>
      <c r="G39" s="5"/>
      <c r="H39" s="5">
        <v>17694</v>
      </c>
      <c r="I39" s="3"/>
    </row>
    <row r="40" spans="1:9" x14ac:dyDescent="0.25">
      <c r="A40" s="6" t="s">
        <v>98</v>
      </c>
      <c r="B40" s="5">
        <v>15031</v>
      </c>
      <c r="C40" s="5"/>
      <c r="D40" s="5">
        <v>10438</v>
      </c>
      <c r="E40" s="3"/>
      <c r="F40" s="5">
        <v>40920</v>
      </c>
      <c r="G40" s="5"/>
      <c r="H40" s="5">
        <v>29329</v>
      </c>
      <c r="I40" s="3"/>
    </row>
    <row r="41" spans="1:9" x14ac:dyDescent="0.25">
      <c r="A41" s="6" t="s">
        <v>99</v>
      </c>
      <c r="B41" s="5">
        <v>19771</v>
      </c>
      <c r="C41" s="5"/>
      <c r="D41" s="5">
        <v>11208</v>
      </c>
      <c r="E41" s="3"/>
      <c r="F41" s="5">
        <v>49853</v>
      </c>
      <c r="G41" s="5"/>
      <c r="H41" s="5">
        <v>34197</v>
      </c>
      <c r="I41" s="3"/>
    </row>
    <row r="42" spans="1:9" ht="16.5" thickBot="1" x14ac:dyDescent="0.3">
      <c r="A42" s="3" t="s">
        <v>100</v>
      </c>
      <c r="B42" s="8">
        <f>SUM(B38:B41)</f>
        <v>41682</v>
      </c>
      <c r="C42" s="5"/>
      <c r="D42" s="8">
        <f>SUM(D38:D41)</f>
        <v>28574</v>
      </c>
      <c r="E42" s="3"/>
      <c r="F42" s="8">
        <f>SUM(F38:F41)</f>
        <v>111366</v>
      </c>
      <c r="G42" s="5"/>
      <c r="H42" s="8">
        <f>SUM(H38:H41)</f>
        <v>84162</v>
      </c>
      <c r="I42" s="3"/>
    </row>
    <row r="43" spans="1:9" ht="16.5" thickTop="1" x14ac:dyDescent="0.25">
      <c r="A43" s="3"/>
      <c r="B43" s="58"/>
      <c r="C43" s="5"/>
      <c r="D43" s="58"/>
      <c r="E43" s="3"/>
      <c r="F43" s="58"/>
      <c r="G43" s="5"/>
      <c r="H43" s="58"/>
      <c r="I43" s="3"/>
    </row>
    <row r="44" spans="1:9" x14ac:dyDescent="0.25">
      <c r="A44" s="48" t="s">
        <v>33</v>
      </c>
      <c r="B44" s="4"/>
      <c r="C44" s="3"/>
      <c r="D44" s="4"/>
      <c r="E44" s="3"/>
      <c r="F44" s="4"/>
      <c r="G44" s="3"/>
      <c r="H44" s="4"/>
      <c r="I44" s="3"/>
    </row>
    <row r="45" spans="1:9" x14ac:dyDescent="0.25">
      <c r="A45" s="3" t="s">
        <v>58</v>
      </c>
      <c r="B45" s="4">
        <v>66165</v>
      </c>
      <c r="C45" s="3"/>
      <c r="D45" s="4">
        <v>70957</v>
      </c>
      <c r="E45" s="83"/>
      <c r="F45" s="4">
        <v>168475</v>
      </c>
      <c r="G45" s="3"/>
      <c r="H45" s="4">
        <v>165456</v>
      </c>
      <c r="I45" s="3"/>
    </row>
    <row r="46" spans="1:9" x14ac:dyDescent="0.25">
      <c r="A46" s="24"/>
      <c r="B46" s="24"/>
      <c r="C46" s="24"/>
      <c r="D46" s="24"/>
      <c r="E46" s="24"/>
    </row>
    <row r="47" spans="1:9" ht="57.75" customHeight="1" x14ac:dyDescent="0.25">
      <c r="A47" s="140" t="s">
        <v>175</v>
      </c>
      <c r="B47" s="140"/>
      <c r="C47" s="140"/>
      <c r="D47" s="140"/>
      <c r="E47" s="140"/>
      <c r="F47" s="140"/>
      <c r="G47" s="140"/>
      <c r="H47" s="140"/>
    </row>
    <row r="48" spans="1:9" ht="6.75" customHeight="1" x14ac:dyDescent="0.25"/>
    <row r="50" spans="2:4" x14ac:dyDescent="0.25">
      <c r="B50" s="35"/>
      <c r="D50" s="35"/>
    </row>
    <row r="51" spans="2:4" x14ac:dyDescent="0.25">
      <c r="B51" s="35"/>
    </row>
  </sheetData>
  <mergeCells count="8">
    <mergeCell ref="A47:H47"/>
    <mergeCell ref="F6:H6"/>
    <mergeCell ref="F7:H7"/>
    <mergeCell ref="A2:H2"/>
    <mergeCell ref="A3:H3"/>
    <mergeCell ref="A4:H4"/>
    <mergeCell ref="B6:D6"/>
    <mergeCell ref="B7:D7"/>
  </mergeCells>
  <pageMargins left="0.7" right="0.7" top="0.75" bottom="0.75" header="0.3" footer="0.3"/>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showGridLines="0" zoomScale="85" zoomScaleNormal="85" workbookViewId="0">
      <selection activeCell="H34" sqref="H34"/>
    </sheetView>
  </sheetViews>
  <sheetFormatPr defaultColWidth="9.140625" defaultRowHeight="15.75" x14ac:dyDescent="0.25"/>
  <cols>
    <col min="1" max="1" width="92.28515625" style="1" customWidth="1"/>
    <col min="2" max="2" width="3.7109375" style="1" customWidth="1"/>
    <col min="3" max="3" width="13.7109375" style="1" bestFit="1" customWidth="1"/>
    <col min="4" max="4" width="3" style="1" customWidth="1"/>
    <col min="5" max="5" width="13.28515625" style="1" customWidth="1"/>
    <col min="6" max="6" width="3.28515625" style="1" customWidth="1"/>
    <col min="7" max="16384" width="9.140625" style="1"/>
  </cols>
  <sheetData>
    <row r="1" spans="1:6" s="38" customFormat="1" x14ac:dyDescent="0.25"/>
    <row r="2" spans="1:6" x14ac:dyDescent="0.25">
      <c r="A2" s="138" t="s">
        <v>63</v>
      </c>
      <c r="B2" s="138"/>
      <c r="C2" s="138"/>
      <c r="D2" s="138"/>
      <c r="E2" s="138"/>
      <c r="F2" s="138"/>
    </row>
    <row r="3" spans="1:6" x14ac:dyDescent="0.25">
      <c r="A3" s="138" t="s">
        <v>66</v>
      </c>
      <c r="B3" s="138"/>
      <c r="C3" s="138"/>
      <c r="D3" s="138"/>
      <c r="E3" s="138"/>
      <c r="F3" s="138"/>
    </row>
    <row r="4" spans="1:6" x14ac:dyDescent="0.25">
      <c r="A4" s="138" t="s">
        <v>28</v>
      </c>
      <c r="B4" s="138"/>
      <c r="C4" s="138"/>
      <c r="D4" s="138"/>
      <c r="E4" s="138"/>
      <c r="F4" s="138"/>
    </row>
    <row r="5" spans="1:6" x14ac:dyDescent="0.25">
      <c r="A5" s="20"/>
      <c r="B5" s="20"/>
      <c r="C5" s="20"/>
      <c r="D5" s="20"/>
      <c r="E5" s="20"/>
      <c r="F5" s="20"/>
    </row>
    <row r="6" spans="1:6" s="23" customFormat="1" x14ac:dyDescent="0.25">
      <c r="A6" s="34"/>
      <c r="B6" s="34"/>
      <c r="C6" s="138" t="s">
        <v>155</v>
      </c>
      <c r="D6" s="138"/>
      <c r="E6" s="138"/>
      <c r="F6" s="34"/>
    </row>
    <row r="7" spans="1:6" ht="13.5" customHeight="1" x14ac:dyDescent="0.25">
      <c r="C7" s="133" t="s">
        <v>149</v>
      </c>
      <c r="D7" s="133"/>
      <c r="E7" s="133"/>
      <c r="F7" s="38"/>
    </row>
    <row r="8" spans="1:6" x14ac:dyDescent="0.25">
      <c r="C8" s="77">
        <v>2018</v>
      </c>
      <c r="D8" s="76"/>
      <c r="E8" s="77">
        <v>2017</v>
      </c>
    </row>
    <row r="9" spans="1:6" x14ac:dyDescent="0.25">
      <c r="A9" s="2" t="s">
        <v>40</v>
      </c>
      <c r="C9" s="3"/>
      <c r="D9" s="3"/>
      <c r="E9" s="3"/>
    </row>
    <row r="10" spans="1:6" s="3" customFormat="1" x14ac:dyDescent="0.25">
      <c r="A10" s="16" t="s">
        <v>176</v>
      </c>
      <c r="C10" s="4">
        <v>-22176</v>
      </c>
      <c r="D10" s="5"/>
      <c r="E10" s="4">
        <v>-17245</v>
      </c>
    </row>
    <row r="11" spans="1:6" s="16" customFormat="1" ht="15.75" customHeight="1" x14ac:dyDescent="0.25">
      <c r="A11" s="11" t="s">
        <v>158</v>
      </c>
      <c r="C11" s="17"/>
      <c r="D11" s="17"/>
      <c r="E11" s="17"/>
    </row>
    <row r="12" spans="1:6" x14ac:dyDescent="0.25">
      <c r="A12" s="1" t="s">
        <v>41</v>
      </c>
      <c r="C12" s="5">
        <v>76301</v>
      </c>
      <c r="D12" s="5"/>
      <c r="E12" s="5">
        <v>81576</v>
      </c>
    </row>
    <row r="13" spans="1:6" x14ac:dyDescent="0.25">
      <c r="A13" s="1" t="s">
        <v>42</v>
      </c>
      <c r="C13" s="5">
        <v>111366</v>
      </c>
      <c r="D13" s="5"/>
      <c r="E13" s="5">
        <v>84162</v>
      </c>
    </row>
    <row r="14" spans="1:6" s="38" customFormat="1" x14ac:dyDescent="0.25">
      <c r="A14" s="38" t="s">
        <v>89</v>
      </c>
      <c r="C14" s="5">
        <v>27227</v>
      </c>
      <c r="D14" s="5"/>
      <c r="E14" s="5">
        <v>0</v>
      </c>
    </row>
    <row r="15" spans="1:6" s="38" customFormat="1" x14ac:dyDescent="0.25">
      <c r="A15" s="38" t="s">
        <v>177</v>
      </c>
      <c r="C15" s="5">
        <v>17990</v>
      </c>
      <c r="D15" s="5"/>
      <c r="E15" s="5">
        <v>13391</v>
      </c>
    </row>
    <row r="16" spans="1:6" s="38" customFormat="1" x14ac:dyDescent="0.25">
      <c r="A16" s="38" t="s">
        <v>204</v>
      </c>
      <c r="C16" s="5">
        <v>10000</v>
      </c>
      <c r="D16" s="5"/>
      <c r="E16" s="5">
        <v>0</v>
      </c>
    </row>
    <row r="17" spans="1:5" s="38" customFormat="1" x14ac:dyDescent="0.25">
      <c r="A17" s="38" t="s">
        <v>92</v>
      </c>
      <c r="C17" s="5">
        <v>-22700</v>
      </c>
      <c r="D17" s="5"/>
      <c r="E17" s="5">
        <v>0</v>
      </c>
    </row>
    <row r="18" spans="1:5" x14ac:dyDescent="0.25">
      <c r="A18" s="1" t="s">
        <v>178</v>
      </c>
      <c r="C18" s="5">
        <v>3129</v>
      </c>
      <c r="D18" s="5"/>
      <c r="E18" s="5">
        <v>4085</v>
      </c>
    </row>
    <row r="19" spans="1:5" x14ac:dyDescent="0.25">
      <c r="A19" s="3" t="s">
        <v>43</v>
      </c>
      <c r="C19" s="5">
        <v>1053</v>
      </c>
      <c r="D19" s="5"/>
      <c r="E19" s="5">
        <v>5861</v>
      </c>
    </row>
    <row r="20" spans="1:5" x14ac:dyDescent="0.25">
      <c r="A20" s="1" t="s">
        <v>44</v>
      </c>
      <c r="C20" s="5">
        <v>-3116</v>
      </c>
      <c r="D20" s="5"/>
      <c r="E20" s="5">
        <v>3072</v>
      </c>
    </row>
    <row r="21" spans="1:5" x14ac:dyDescent="0.25">
      <c r="A21" s="13" t="s">
        <v>138</v>
      </c>
      <c r="C21" s="5">
        <v>-2172</v>
      </c>
      <c r="D21" s="5"/>
      <c r="E21" s="5">
        <v>451</v>
      </c>
    </row>
    <row r="22" spans="1:5" x14ac:dyDescent="0.25">
      <c r="A22" s="1" t="s">
        <v>45</v>
      </c>
      <c r="C22" s="5"/>
      <c r="D22" s="5"/>
      <c r="E22" s="5"/>
    </row>
    <row r="23" spans="1:5" x14ac:dyDescent="0.25">
      <c r="A23" s="1" t="s">
        <v>46</v>
      </c>
      <c r="C23" s="5">
        <v>-12994</v>
      </c>
      <c r="D23" s="5"/>
      <c r="E23" s="5">
        <v>-19272</v>
      </c>
    </row>
    <row r="24" spans="1:5" s="38" customFormat="1" x14ac:dyDescent="0.25">
      <c r="A24" s="38" t="s">
        <v>102</v>
      </c>
      <c r="C24" s="5">
        <v>-43257</v>
      </c>
      <c r="D24" s="5"/>
      <c r="E24" s="5">
        <v>0</v>
      </c>
    </row>
    <row r="25" spans="1:5" x14ac:dyDescent="0.25">
      <c r="A25" s="1" t="s">
        <v>47</v>
      </c>
      <c r="C25" s="5">
        <v>-15012</v>
      </c>
      <c r="D25" s="5"/>
      <c r="E25" s="5">
        <v>4434</v>
      </c>
    </row>
    <row r="26" spans="1:5" s="38" customFormat="1" x14ac:dyDescent="0.25">
      <c r="A26" s="38" t="s">
        <v>88</v>
      </c>
      <c r="C26" s="5">
        <v>-32143</v>
      </c>
      <c r="D26" s="5"/>
      <c r="E26" s="5">
        <v>0</v>
      </c>
    </row>
    <row r="27" spans="1:5" x14ac:dyDescent="0.25">
      <c r="A27" s="1" t="s">
        <v>48</v>
      </c>
      <c r="C27" s="5">
        <v>2254</v>
      </c>
      <c r="D27" s="5"/>
      <c r="E27" s="5">
        <v>224</v>
      </c>
    </row>
    <row r="28" spans="1:5" x14ac:dyDescent="0.25">
      <c r="A28" s="1" t="s">
        <v>69</v>
      </c>
      <c r="C28" s="5">
        <v>-3751</v>
      </c>
      <c r="D28" s="5"/>
      <c r="E28" s="5">
        <v>13174</v>
      </c>
    </row>
    <row r="29" spans="1:5" s="23" customFormat="1" x14ac:dyDescent="0.25">
      <c r="A29" s="23" t="s">
        <v>71</v>
      </c>
      <c r="C29" s="5">
        <v>6503</v>
      </c>
      <c r="D29" s="5"/>
      <c r="E29" s="5">
        <v>1194</v>
      </c>
    </row>
    <row r="30" spans="1:5" s="23" customFormat="1" x14ac:dyDescent="0.25">
      <c r="A30" s="23" t="s">
        <v>49</v>
      </c>
      <c r="C30" s="5">
        <v>4041</v>
      </c>
      <c r="D30" s="5"/>
      <c r="E30" s="5">
        <v>1775</v>
      </c>
    </row>
    <row r="31" spans="1:5" s="38" customFormat="1" x14ac:dyDescent="0.25">
      <c r="A31" s="38" t="s">
        <v>159</v>
      </c>
      <c r="C31" s="5">
        <v>0</v>
      </c>
      <c r="D31" s="5"/>
      <c r="E31" s="5">
        <v>41</v>
      </c>
    </row>
    <row r="32" spans="1:5" x14ac:dyDescent="0.25">
      <c r="A32" s="16" t="s">
        <v>197</v>
      </c>
      <c r="C32" s="18">
        <f>SUM(C10:C31)</f>
        <v>102543</v>
      </c>
      <c r="D32" s="5"/>
      <c r="E32" s="18">
        <f>SUM(E10:E31)</f>
        <v>176923</v>
      </c>
    </row>
    <row r="33" spans="1:6" x14ac:dyDescent="0.25">
      <c r="C33" s="5"/>
      <c r="D33" s="5"/>
      <c r="E33" s="5"/>
    </row>
    <row r="34" spans="1:6" x14ac:dyDescent="0.25">
      <c r="A34" s="2" t="s">
        <v>50</v>
      </c>
      <c r="C34" s="5"/>
      <c r="D34" s="5"/>
      <c r="E34" s="5"/>
    </row>
    <row r="35" spans="1:6" x14ac:dyDescent="0.25">
      <c r="A35" s="1" t="s">
        <v>59</v>
      </c>
      <c r="C35" s="5">
        <v>261675</v>
      </c>
      <c r="D35" s="5"/>
      <c r="E35" s="5">
        <v>204520</v>
      </c>
      <c r="F35" s="9"/>
    </row>
    <row r="36" spans="1:6" x14ac:dyDescent="0.25">
      <c r="A36" s="1" t="s">
        <v>51</v>
      </c>
      <c r="C36" s="5">
        <v>-848838</v>
      </c>
      <c r="D36" s="5"/>
      <c r="E36" s="5">
        <v>-303241</v>
      </c>
      <c r="F36" s="9"/>
    </row>
    <row r="37" spans="1:6" x14ac:dyDescent="0.25">
      <c r="A37" s="30" t="s">
        <v>52</v>
      </c>
      <c r="C37" s="5">
        <v>-44482</v>
      </c>
      <c r="D37" s="5"/>
      <c r="E37" s="5">
        <v>-51580</v>
      </c>
    </row>
    <row r="38" spans="1:6" s="22" customFormat="1" x14ac:dyDescent="0.25">
      <c r="A38" s="30" t="s">
        <v>53</v>
      </c>
      <c r="C38" s="5">
        <v>-8179</v>
      </c>
      <c r="D38" s="5"/>
      <c r="E38" s="5">
        <v>-9377</v>
      </c>
    </row>
    <row r="39" spans="1:6" s="38" customFormat="1" x14ac:dyDescent="0.25">
      <c r="A39" s="30" t="s">
        <v>179</v>
      </c>
      <c r="C39" s="80">
        <v>0</v>
      </c>
      <c r="D39" s="5"/>
      <c r="E39" s="5">
        <v>-10000</v>
      </c>
    </row>
    <row r="40" spans="1:6" s="38" customFormat="1" x14ac:dyDescent="0.25">
      <c r="A40" s="30" t="s">
        <v>91</v>
      </c>
      <c r="C40" s="80">
        <v>0</v>
      </c>
      <c r="D40" s="5"/>
      <c r="E40" s="5">
        <v>579</v>
      </c>
    </row>
    <row r="41" spans="1:6" s="38" customFormat="1" x14ac:dyDescent="0.25">
      <c r="A41" s="30" t="s">
        <v>87</v>
      </c>
      <c r="C41" s="45">
        <v>-2000</v>
      </c>
      <c r="D41" s="5"/>
      <c r="E41" s="5">
        <v>-11147</v>
      </c>
    </row>
    <row r="42" spans="1:6" x14ac:dyDescent="0.25">
      <c r="A42" s="19" t="s">
        <v>82</v>
      </c>
      <c r="C42" s="18">
        <f>SUM(C35:C41)</f>
        <v>-641824</v>
      </c>
      <c r="D42" s="5"/>
      <c r="E42" s="18">
        <f>SUM(E35:E41)</f>
        <v>-180246</v>
      </c>
    </row>
    <row r="43" spans="1:6" x14ac:dyDescent="0.25">
      <c r="A43" s="30"/>
      <c r="C43" s="5"/>
      <c r="D43" s="5"/>
      <c r="E43" s="5"/>
    </row>
    <row r="44" spans="1:6" x14ac:dyDescent="0.25">
      <c r="A44" s="36" t="s">
        <v>54</v>
      </c>
      <c r="C44" s="5"/>
      <c r="D44" s="5"/>
      <c r="E44" s="5"/>
    </row>
    <row r="45" spans="1:6" s="38" customFormat="1" x14ac:dyDescent="0.25">
      <c r="A45" s="37" t="s">
        <v>180</v>
      </c>
      <c r="C45" s="5">
        <v>364020</v>
      </c>
      <c r="D45" s="5"/>
      <c r="E45" s="5">
        <v>0</v>
      </c>
    </row>
    <row r="46" spans="1:6" s="38" customFormat="1" x14ac:dyDescent="0.25">
      <c r="A46" s="37" t="s">
        <v>181</v>
      </c>
      <c r="C46" s="5">
        <v>-29414</v>
      </c>
      <c r="D46" s="5"/>
      <c r="E46" s="80">
        <v>0</v>
      </c>
    </row>
    <row r="47" spans="1:6" s="38" customFormat="1" x14ac:dyDescent="0.25">
      <c r="A47" s="37" t="s">
        <v>203</v>
      </c>
      <c r="C47" s="5">
        <v>360345</v>
      </c>
      <c r="D47" s="5"/>
      <c r="E47" s="80">
        <v>0</v>
      </c>
    </row>
    <row r="48" spans="1:6" s="38" customFormat="1" x14ac:dyDescent="0.25">
      <c r="A48" s="37" t="s">
        <v>194</v>
      </c>
      <c r="C48" s="5">
        <v>24674</v>
      </c>
      <c r="D48" s="5"/>
      <c r="E48" s="5"/>
    </row>
    <row r="49" spans="1:5" s="23" customFormat="1" x14ac:dyDescent="0.25">
      <c r="A49" s="37" t="s">
        <v>75</v>
      </c>
      <c r="C49" s="5">
        <v>114623</v>
      </c>
      <c r="D49" s="5"/>
      <c r="E49" s="5">
        <v>80010</v>
      </c>
    </row>
    <row r="50" spans="1:5" s="23" customFormat="1" x14ac:dyDescent="0.25">
      <c r="A50" s="37" t="s">
        <v>73</v>
      </c>
      <c r="C50" s="5">
        <v>-67</v>
      </c>
      <c r="D50" s="5"/>
      <c r="E50" s="5">
        <v>-337</v>
      </c>
    </row>
    <row r="51" spans="1:5" x14ac:dyDescent="0.25">
      <c r="A51" s="19" t="s">
        <v>55</v>
      </c>
      <c r="C51" s="18">
        <f>SUM(C45:C50)</f>
        <v>834181</v>
      </c>
      <c r="D51" s="5"/>
      <c r="E51" s="18">
        <f>SUM(E45:E50)</f>
        <v>79673</v>
      </c>
    </row>
    <row r="52" spans="1:5" ht="17.25" customHeight="1" x14ac:dyDescent="0.25">
      <c r="A52" s="26" t="s">
        <v>182</v>
      </c>
      <c r="C52" s="5">
        <v>294900</v>
      </c>
      <c r="D52" s="5"/>
      <c r="E52" s="54">
        <v>76350</v>
      </c>
    </row>
    <row r="53" spans="1:5" x14ac:dyDescent="0.25">
      <c r="A53" s="38" t="s">
        <v>183</v>
      </c>
      <c r="C53" s="45">
        <v>352095</v>
      </c>
      <c r="D53" s="5"/>
      <c r="E53" s="5">
        <v>243592</v>
      </c>
    </row>
    <row r="54" spans="1:5" ht="17.25" customHeight="1" thickBot="1" x14ac:dyDescent="0.3">
      <c r="A54" s="38" t="s">
        <v>184</v>
      </c>
      <c r="C54" s="128">
        <f>C52+C53</f>
        <v>646995</v>
      </c>
      <c r="D54" s="5"/>
      <c r="E54" s="128">
        <f>E52+E53</f>
        <v>319942</v>
      </c>
    </row>
    <row r="55" spans="1:5" ht="16.5" thickTop="1" x14ac:dyDescent="0.25">
      <c r="C55" s="5"/>
      <c r="D55" s="5"/>
      <c r="E55" s="5"/>
    </row>
    <row r="56" spans="1:5" x14ac:dyDescent="0.25">
      <c r="A56" s="2" t="s">
        <v>56</v>
      </c>
      <c r="C56" s="4"/>
      <c r="D56" s="5"/>
      <c r="E56" s="5"/>
    </row>
    <row r="57" spans="1:5" s="38" customFormat="1" x14ac:dyDescent="0.25">
      <c r="A57" s="38" t="s">
        <v>103</v>
      </c>
      <c r="C57" s="4">
        <v>4800</v>
      </c>
      <c r="D57" s="5"/>
      <c r="E57" s="4">
        <v>4458</v>
      </c>
    </row>
    <row r="58" spans="1:5" x14ac:dyDescent="0.25">
      <c r="A58" s="1" t="s">
        <v>172</v>
      </c>
      <c r="C58" s="4"/>
      <c r="D58" s="5"/>
      <c r="E58" s="5"/>
    </row>
    <row r="59" spans="1:5" ht="16.5" customHeight="1" x14ac:dyDescent="0.25">
      <c r="A59" s="1" t="s">
        <v>57</v>
      </c>
      <c r="C59" s="4">
        <v>6674</v>
      </c>
      <c r="D59" s="5"/>
      <c r="E59" s="4">
        <v>8915</v>
      </c>
    </row>
    <row r="60" spans="1:5" ht="16.5" customHeight="1" x14ac:dyDescent="0.25">
      <c r="A60" s="1" t="s">
        <v>60</v>
      </c>
      <c r="C60" s="4">
        <v>18687</v>
      </c>
      <c r="D60" s="5"/>
      <c r="E60" s="4">
        <v>12685</v>
      </c>
    </row>
    <row r="61" spans="1:5" s="38" customFormat="1" ht="16.5" customHeight="1" x14ac:dyDescent="0.25">
      <c r="A61" s="38" t="s">
        <v>78</v>
      </c>
      <c r="C61" s="4">
        <v>10797</v>
      </c>
      <c r="D61" s="5"/>
      <c r="E61" s="4">
        <v>5454</v>
      </c>
    </row>
    <row r="62" spans="1:5" x14ac:dyDescent="0.25">
      <c r="C62" s="3"/>
      <c r="D62" s="3"/>
      <c r="E62" s="3"/>
    </row>
    <row r="63" spans="1:5" x14ac:dyDescent="0.25">
      <c r="C63" s="3"/>
      <c r="D63" s="3"/>
      <c r="E63" s="3"/>
    </row>
  </sheetData>
  <mergeCells count="5">
    <mergeCell ref="A2:F2"/>
    <mergeCell ref="A3:F3"/>
    <mergeCell ref="A4:F4"/>
    <mergeCell ref="C6:E6"/>
    <mergeCell ref="C7:E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85" zoomScaleNormal="85" workbookViewId="0">
      <selection activeCell="A15" sqref="A15"/>
    </sheetView>
  </sheetViews>
  <sheetFormatPr defaultColWidth="9.140625" defaultRowHeight="15.75" x14ac:dyDescent="0.25"/>
  <cols>
    <col min="1" max="1" width="51.140625" style="23" customWidth="1"/>
    <col min="2" max="2" width="2.7109375" style="23" customWidth="1"/>
    <col min="3" max="3" width="10.7109375" style="23" customWidth="1"/>
    <col min="4" max="4" width="3.28515625" style="23" customWidth="1"/>
    <col min="5" max="5" width="10.28515625" style="23" bestFit="1" customWidth="1"/>
    <col min="6" max="6" width="6.140625" style="23" customWidth="1"/>
    <col min="7" max="7" width="10.85546875" style="23" customWidth="1"/>
    <col min="8" max="8" width="2.7109375" style="25" customWidth="1"/>
    <col min="9" max="9" width="10.7109375" style="25" customWidth="1"/>
    <col min="10" max="10" width="9.140625" style="25"/>
    <col min="11" max="12" width="9.140625" style="23"/>
    <col min="13" max="13" width="10.28515625" style="23" bestFit="1" customWidth="1"/>
    <col min="14" max="16384" width="9.140625" style="23"/>
  </cols>
  <sheetData>
    <row r="1" spans="1:10" s="38" customFormat="1" x14ac:dyDescent="0.25">
      <c r="A1" s="109" t="s">
        <v>140</v>
      </c>
      <c r="H1" s="25"/>
      <c r="I1" s="25"/>
      <c r="J1" s="25"/>
    </row>
    <row r="2" spans="1:10" s="38" customFormat="1" x14ac:dyDescent="0.25">
      <c r="A2" s="109" t="s">
        <v>143</v>
      </c>
      <c r="H2" s="25"/>
      <c r="I2" s="25"/>
      <c r="J2" s="25"/>
    </row>
    <row r="3" spans="1:10" s="38" customFormat="1" x14ac:dyDescent="0.25">
      <c r="A3" s="110" t="s">
        <v>146</v>
      </c>
      <c r="H3" s="25"/>
      <c r="I3" s="25"/>
      <c r="J3" s="25"/>
    </row>
    <row r="5" spans="1:10" x14ac:dyDescent="0.25">
      <c r="A5" s="2"/>
      <c r="C5" s="138" t="s">
        <v>32</v>
      </c>
      <c r="D5" s="138"/>
      <c r="E5" s="138"/>
      <c r="G5" s="138" t="s">
        <v>155</v>
      </c>
      <c r="H5" s="138"/>
      <c r="I5" s="138"/>
      <c r="J5" s="46"/>
    </row>
    <row r="6" spans="1:10" x14ac:dyDescent="0.25">
      <c r="A6" s="2"/>
      <c r="C6" s="141" t="s">
        <v>149</v>
      </c>
      <c r="D6" s="141"/>
      <c r="E6" s="141"/>
      <c r="G6" s="141" t="s">
        <v>149</v>
      </c>
      <c r="H6" s="141"/>
      <c r="I6" s="141"/>
      <c r="J6" s="46"/>
    </row>
    <row r="7" spans="1:10" x14ac:dyDescent="0.25">
      <c r="A7" s="31"/>
      <c r="B7" s="33"/>
      <c r="C7" s="32">
        <v>2018</v>
      </c>
      <c r="D7" s="33"/>
      <c r="E7" s="32">
        <v>2017</v>
      </c>
      <c r="F7" s="33"/>
      <c r="G7" s="63">
        <v>2018</v>
      </c>
      <c r="H7" s="64"/>
      <c r="I7" s="63">
        <v>2017</v>
      </c>
    </row>
    <row r="8" spans="1:10" x14ac:dyDescent="0.25">
      <c r="A8" s="21"/>
      <c r="B8" s="3"/>
      <c r="C8" s="78"/>
      <c r="D8" s="78"/>
      <c r="E8" s="78"/>
      <c r="F8" s="78"/>
      <c r="G8" s="78"/>
      <c r="H8" s="78"/>
      <c r="I8" s="78"/>
    </row>
    <row r="9" spans="1:10" x14ac:dyDescent="0.25">
      <c r="A9" s="16" t="s">
        <v>156</v>
      </c>
      <c r="B9" s="3"/>
      <c r="C9" s="59">
        <v>-492</v>
      </c>
      <c r="D9" s="60"/>
      <c r="E9" s="59">
        <v>9206</v>
      </c>
      <c r="F9" s="60"/>
      <c r="G9" s="59">
        <v>-22176</v>
      </c>
      <c r="H9" s="60"/>
      <c r="I9" s="59">
        <v>-17245</v>
      </c>
    </row>
    <row r="10" spans="1:10" x14ac:dyDescent="0.25">
      <c r="A10" s="16" t="s">
        <v>35</v>
      </c>
      <c r="B10" s="3"/>
      <c r="C10" s="5">
        <v>41682</v>
      </c>
      <c r="D10" s="60"/>
      <c r="E10" s="5">
        <v>28574</v>
      </c>
      <c r="F10" s="60"/>
      <c r="G10" s="5">
        <v>111366</v>
      </c>
      <c r="H10" s="60"/>
      <c r="I10" s="5">
        <v>84162</v>
      </c>
    </row>
    <row r="11" spans="1:10" s="38" customFormat="1" x14ac:dyDescent="0.25">
      <c r="A11" s="16" t="s">
        <v>188</v>
      </c>
      <c r="B11" s="3"/>
      <c r="C11" s="5">
        <v>10000</v>
      </c>
      <c r="D11" s="60"/>
      <c r="E11" s="5">
        <v>0</v>
      </c>
      <c r="F11" s="60"/>
      <c r="G11" s="5">
        <v>10000</v>
      </c>
      <c r="H11" s="60"/>
      <c r="I11" s="5">
        <v>0</v>
      </c>
      <c r="J11" s="25"/>
    </row>
    <row r="12" spans="1:10" x14ac:dyDescent="0.25">
      <c r="A12" s="16" t="s">
        <v>68</v>
      </c>
      <c r="B12" s="3"/>
      <c r="C12" s="5">
        <v>1405</v>
      </c>
      <c r="D12" s="60"/>
      <c r="E12" s="5">
        <v>218</v>
      </c>
      <c r="F12" s="60"/>
      <c r="G12" s="5">
        <v>2064</v>
      </c>
      <c r="H12" s="60"/>
      <c r="I12" s="5">
        <v>366</v>
      </c>
    </row>
    <row r="13" spans="1:10" s="38" customFormat="1" x14ac:dyDescent="0.25">
      <c r="A13" s="16" t="s">
        <v>187</v>
      </c>
      <c r="B13" s="3"/>
      <c r="C13" s="5">
        <v>-14700</v>
      </c>
      <c r="D13" s="60"/>
      <c r="E13" s="5">
        <v>41</v>
      </c>
      <c r="F13" s="60"/>
      <c r="G13" s="5">
        <v>-22700</v>
      </c>
      <c r="H13" s="60"/>
      <c r="I13" s="5">
        <v>41</v>
      </c>
      <c r="J13" s="25"/>
    </row>
    <row r="14" spans="1:10" ht="16.5" thickBot="1" x14ac:dyDescent="0.3">
      <c r="A14" s="23" t="s">
        <v>213</v>
      </c>
      <c r="B14" s="3"/>
      <c r="C14" s="8">
        <f>SUM(C9:C13)</f>
        <v>37895</v>
      </c>
      <c r="D14" s="5"/>
      <c r="E14" s="8">
        <f>SUM(E9:E13)</f>
        <v>38039</v>
      </c>
      <c r="F14" s="5"/>
      <c r="G14" s="8">
        <f>SUM(G9:G13)</f>
        <v>78554</v>
      </c>
      <c r="H14" s="5"/>
      <c r="I14" s="8">
        <f>SUM(I9:I13)</f>
        <v>67324</v>
      </c>
    </row>
    <row r="15" spans="1:10" ht="16.5" thickTop="1" x14ac:dyDescent="0.25">
      <c r="B15" s="3"/>
      <c r="C15" s="5"/>
      <c r="D15" s="5"/>
      <c r="E15" s="5"/>
      <c r="F15" s="5"/>
      <c r="G15" s="5"/>
      <c r="H15" s="5"/>
      <c r="I15" s="5"/>
    </row>
    <row r="16" spans="1:10" x14ac:dyDescent="0.25">
      <c r="A16" s="30" t="s">
        <v>85</v>
      </c>
      <c r="B16" s="3"/>
      <c r="C16" s="60">
        <f>C14/C18</f>
        <v>0.18721346138645167</v>
      </c>
      <c r="D16" s="54"/>
      <c r="E16" s="60">
        <v>0.20266713551989429</v>
      </c>
      <c r="F16" s="54"/>
      <c r="G16" s="60">
        <f>G14/G18</f>
        <v>0.40241178640219666</v>
      </c>
      <c r="H16" s="54"/>
      <c r="I16" s="60">
        <v>0.36303633922360568</v>
      </c>
    </row>
    <row r="17" spans="1:13" ht="13.5" customHeight="1" x14ac:dyDescent="0.25">
      <c r="A17" s="30" t="s">
        <v>86</v>
      </c>
      <c r="B17" s="3"/>
      <c r="C17" s="60">
        <f>(C14)/C19</f>
        <v>0.17896441963484552</v>
      </c>
      <c r="D17" s="54"/>
      <c r="E17" s="60">
        <v>0.19358169386832466</v>
      </c>
      <c r="F17" s="54"/>
      <c r="G17" s="60">
        <f>(G14)/G19</f>
        <v>0.3833286161834028</v>
      </c>
      <c r="H17" s="54"/>
      <c r="I17" s="60">
        <v>0.34595205673029983</v>
      </c>
    </row>
    <row r="18" spans="1:13" x14ac:dyDescent="0.25">
      <c r="A18" s="23" t="s">
        <v>61</v>
      </c>
      <c r="B18" s="3"/>
      <c r="C18" s="54">
        <v>202416</v>
      </c>
      <c r="D18" s="54"/>
      <c r="E18" s="54">
        <v>187692</v>
      </c>
      <c r="F18" s="54"/>
      <c r="G18" s="54">
        <v>195208</v>
      </c>
      <c r="H18" s="54"/>
      <c r="I18" s="54">
        <v>185447</v>
      </c>
    </row>
    <row r="19" spans="1:13" x14ac:dyDescent="0.25">
      <c r="A19" s="23" t="s">
        <v>62</v>
      </c>
      <c r="B19" s="3"/>
      <c r="C19" s="54">
        <v>211746</v>
      </c>
      <c r="D19" s="54"/>
      <c r="E19" s="54">
        <v>196863</v>
      </c>
      <c r="F19" s="3"/>
      <c r="G19" s="54">
        <v>204926</v>
      </c>
      <c r="H19" s="54"/>
      <c r="I19" s="54">
        <v>194605</v>
      </c>
    </row>
    <row r="20" spans="1:13" x14ac:dyDescent="0.25">
      <c r="B20" s="3"/>
      <c r="C20" s="3"/>
      <c r="D20" s="3"/>
      <c r="E20" s="3"/>
      <c r="F20" s="3"/>
      <c r="G20" s="3"/>
      <c r="H20" s="73"/>
      <c r="I20" s="73"/>
    </row>
    <row r="21" spans="1:13" x14ac:dyDescent="0.25">
      <c r="B21" s="3"/>
      <c r="C21" s="54"/>
      <c r="D21" s="3"/>
      <c r="E21" s="82"/>
      <c r="F21" s="3"/>
      <c r="G21" s="3"/>
      <c r="H21" s="73"/>
      <c r="I21" s="73"/>
      <c r="M21" s="27"/>
    </row>
    <row r="22" spans="1:13" x14ac:dyDescent="0.25">
      <c r="A22" s="42"/>
      <c r="B22" s="3"/>
      <c r="C22" s="84"/>
      <c r="D22" s="3"/>
      <c r="E22" s="3"/>
      <c r="F22" s="3"/>
      <c r="G22" s="3"/>
      <c r="H22" s="73"/>
      <c r="I22" s="73"/>
    </row>
    <row r="23" spans="1:13" x14ac:dyDescent="0.25">
      <c r="A23" s="42"/>
      <c r="B23" s="38"/>
      <c r="C23" s="41"/>
    </row>
    <row r="24" spans="1:13" x14ac:dyDescent="0.25">
      <c r="A24" s="42"/>
      <c r="B24" s="38"/>
      <c r="C24" s="43"/>
    </row>
    <row r="25" spans="1:13" x14ac:dyDescent="0.25">
      <c r="A25" s="42"/>
      <c r="B25" s="38"/>
      <c r="C25" s="39"/>
    </row>
    <row r="26" spans="1:13" x14ac:dyDescent="0.25">
      <c r="A26" s="42"/>
      <c r="B26" s="38"/>
      <c r="C26" s="40"/>
    </row>
    <row r="27" spans="1:13" x14ac:dyDescent="0.25">
      <c r="A27" s="42"/>
      <c r="B27" s="38"/>
      <c r="C27" s="44"/>
    </row>
    <row r="28" spans="1:13" x14ac:dyDescent="0.25">
      <c r="A28" s="42"/>
      <c r="B28" s="38"/>
      <c r="C28" s="24"/>
    </row>
  </sheetData>
  <mergeCells count="4">
    <mergeCell ref="C5:E5"/>
    <mergeCell ref="C6:E6"/>
    <mergeCell ref="G5:I5"/>
    <mergeCell ref="G6:I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85" zoomScaleNormal="85" workbookViewId="0">
      <selection activeCell="B30" sqref="B30"/>
    </sheetView>
  </sheetViews>
  <sheetFormatPr defaultColWidth="9.140625" defaultRowHeight="15.75" x14ac:dyDescent="0.25"/>
  <cols>
    <col min="1" max="1" width="39.7109375" style="38" customWidth="1"/>
    <col min="2" max="2" width="14.28515625" style="38" customWidth="1"/>
    <col min="3" max="3" width="4.28515625" style="38" customWidth="1"/>
    <col min="4" max="4" width="13.5703125" style="38" bestFit="1" customWidth="1"/>
    <col min="5" max="5" width="4.140625" style="38" customWidth="1"/>
    <col min="6" max="6" width="14.28515625" style="38" bestFit="1" customWidth="1"/>
    <col min="7" max="7" width="9.140625" style="38"/>
    <col min="8" max="8" width="14.140625" style="38" customWidth="1"/>
    <col min="9" max="9" width="4.28515625" style="38" customWidth="1"/>
    <col min="10" max="10" width="13.5703125" style="38" customWidth="1"/>
    <col min="11" max="11" width="4.28515625" style="38" customWidth="1"/>
    <col min="12" max="12" width="14.28515625" style="38" bestFit="1" customWidth="1"/>
    <col min="13" max="16384" width="9.140625" style="38"/>
  </cols>
  <sheetData>
    <row r="1" spans="1:13" x14ac:dyDescent="0.25">
      <c r="A1" s="109" t="s">
        <v>140</v>
      </c>
    </row>
    <row r="2" spans="1:13" x14ac:dyDescent="0.25">
      <c r="A2" s="109" t="s">
        <v>144</v>
      </c>
    </row>
    <row r="3" spans="1:13" x14ac:dyDescent="0.25">
      <c r="A3" s="110" t="s">
        <v>145</v>
      </c>
    </row>
    <row r="5" spans="1:13" ht="15" customHeight="1" x14ac:dyDescent="0.25">
      <c r="A5" s="61"/>
      <c r="B5" s="142" t="s">
        <v>150</v>
      </c>
      <c r="C5" s="142"/>
      <c r="D5" s="142"/>
      <c r="E5" s="142"/>
      <c r="F5" s="142"/>
      <c r="G5" s="61"/>
      <c r="H5" s="142" t="s">
        <v>151</v>
      </c>
      <c r="I5" s="142"/>
      <c r="J5" s="142"/>
      <c r="K5" s="142"/>
      <c r="L5" s="142"/>
    </row>
    <row r="6" spans="1:13" s="71" customFormat="1" x14ac:dyDescent="0.25">
      <c r="A6" s="86"/>
      <c r="B6" s="87" t="s">
        <v>127</v>
      </c>
      <c r="C6" s="88"/>
      <c r="D6" s="87" t="s">
        <v>128</v>
      </c>
      <c r="E6" s="88"/>
      <c r="F6" s="87" t="s">
        <v>129</v>
      </c>
      <c r="G6" s="86"/>
      <c r="H6" s="87" t="s">
        <v>127</v>
      </c>
      <c r="I6" s="88"/>
      <c r="J6" s="87" t="s">
        <v>128</v>
      </c>
      <c r="K6" s="88"/>
      <c r="L6" s="87" t="s">
        <v>129</v>
      </c>
      <c r="M6" s="76"/>
    </row>
    <row r="7" spans="1:13" s="72" customFormat="1" x14ac:dyDescent="0.25">
      <c r="A7" s="86"/>
      <c r="B7" s="89"/>
      <c r="C7" s="89"/>
      <c r="D7" s="89"/>
      <c r="E7" s="89"/>
      <c r="F7" s="89"/>
      <c r="G7" s="86"/>
      <c r="H7" s="89"/>
      <c r="I7" s="89"/>
      <c r="J7" s="89"/>
      <c r="K7" s="89"/>
      <c r="L7" s="89"/>
      <c r="M7" s="76"/>
    </row>
    <row r="8" spans="1:13" x14ac:dyDescent="0.25">
      <c r="A8" s="68" t="s">
        <v>130</v>
      </c>
      <c r="B8" s="85">
        <v>332076</v>
      </c>
      <c r="C8" s="85"/>
      <c r="D8" s="85">
        <v>11018</v>
      </c>
      <c r="E8" s="85"/>
      <c r="F8" s="85">
        <v>343094</v>
      </c>
      <c r="G8" s="85"/>
      <c r="H8" s="85">
        <v>281839</v>
      </c>
      <c r="I8" s="85"/>
      <c r="J8" s="85">
        <v>0</v>
      </c>
      <c r="K8" s="85"/>
      <c r="L8" s="85">
        <f>H8+J8</f>
        <v>281839</v>
      </c>
      <c r="M8" s="3"/>
    </row>
    <row r="9" spans="1:13" x14ac:dyDescent="0.25">
      <c r="A9" s="68" t="s">
        <v>131</v>
      </c>
      <c r="B9" s="111"/>
      <c r="C9" s="111"/>
      <c r="D9" s="111"/>
      <c r="E9" s="111"/>
      <c r="F9" s="85"/>
      <c r="G9" s="85"/>
      <c r="H9" s="85"/>
      <c r="I9" s="85"/>
      <c r="J9" s="85"/>
      <c r="K9" s="85"/>
      <c r="L9" s="85"/>
      <c r="M9" s="3"/>
    </row>
    <row r="10" spans="1:13" x14ac:dyDescent="0.25">
      <c r="A10" s="68" t="s">
        <v>133</v>
      </c>
      <c r="B10" s="80">
        <v>26386</v>
      </c>
      <c r="C10" s="80"/>
      <c r="D10" s="80">
        <v>10286</v>
      </c>
      <c r="E10" s="80"/>
      <c r="F10" s="80">
        <v>36672</v>
      </c>
      <c r="G10" s="85"/>
      <c r="H10" s="80">
        <v>22152</v>
      </c>
      <c r="I10" s="80"/>
      <c r="J10" s="80">
        <v>0</v>
      </c>
      <c r="K10" s="80"/>
      <c r="L10" s="80">
        <f>SUM(H10+J10)</f>
        <v>22152</v>
      </c>
      <c r="M10" s="3"/>
    </row>
    <row r="11" spans="1:13" x14ac:dyDescent="0.25">
      <c r="A11" s="68" t="s">
        <v>134</v>
      </c>
      <c r="B11" s="80">
        <v>123755</v>
      </c>
      <c r="C11" s="80"/>
      <c r="D11" s="80">
        <v>4979</v>
      </c>
      <c r="E11" s="80"/>
      <c r="F11" s="80">
        <v>128734</v>
      </c>
      <c r="G11" s="85"/>
      <c r="H11" s="80">
        <v>107108</v>
      </c>
      <c r="I11" s="80"/>
      <c r="J11" s="80">
        <v>0</v>
      </c>
      <c r="K11" s="80"/>
      <c r="L11" s="80">
        <f t="shared" ref="L11:L15" si="0">SUM(H11+J11)</f>
        <v>107108</v>
      </c>
      <c r="M11" s="3"/>
    </row>
    <row r="12" spans="1:13" x14ac:dyDescent="0.25">
      <c r="A12" s="68" t="s">
        <v>135</v>
      </c>
      <c r="B12" s="80">
        <v>99570</v>
      </c>
      <c r="C12" s="80"/>
      <c r="D12" s="80">
        <v>5744</v>
      </c>
      <c r="E12" s="80"/>
      <c r="F12" s="80">
        <v>105314</v>
      </c>
      <c r="G12" s="85"/>
      <c r="H12" s="80">
        <v>83389</v>
      </c>
      <c r="I12" s="80"/>
      <c r="J12" s="80">
        <v>0</v>
      </c>
      <c r="K12" s="80"/>
      <c r="L12" s="80">
        <f t="shared" si="0"/>
        <v>83389</v>
      </c>
      <c r="M12" s="3"/>
    </row>
    <row r="13" spans="1:13" x14ac:dyDescent="0.25">
      <c r="A13" s="68" t="s">
        <v>136</v>
      </c>
      <c r="B13" s="80">
        <v>65156</v>
      </c>
      <c r="C13" s="80"/>
      <c r="D13" s="80">
        <v>5587</v>
      </c>
      <c r="E13" s="80"/>
      <c r="F13" s="80">
        <v>70743</v>
      </c>
      <c r="G13" s="85"/>
      <c r="H13" s="80">
        <v>54226</v>
      </c>
      <c r="I13" s="80"/>
      <c r="J13" s="80">
        <v>0</v>
      </c>
      <c r="K13" s="80"/>
      <c r="L13" s="80">
        <f t="shared" si="0"/>
        <v>54226</v>
      </c>
      <c r="M13" s="3"/>
    </row>
    <row r="14" spans="1:13" x14ac:dyDescent="0.25">
      <c r="A14" s="68" t="s">
        <v>205</v>
      </c>
      <c r="B14" s="80">
        <v>10000</v>
      </c>
      <c r="C14" s="80"/>
      <c r="D14" s="80" t="s">
        <v>193</v>
      </c>
      <c r="E14" s="80"/>
      <c r="F14" s="80">
        <v>10000</v>
      </c>
      <c r="G14" s="85"/>
      <c r="H14" s="80">
        <v>0</v>
      </c>
      <c r="I14" s="80"/>
      <c r="J14" s="80">
        <v>0</v>
      </c>
      <c r="K14" s="80"/>
      <c r="L14" s="80">
        <f t="shared" si="0"/>
        <v>0</v>
      </c>
      <c r="M14" s="3"/>
    </row>
    <row r="15" spans="1:13" x14ac:dyDescent="0.25">
      <c r="A15" s="68" t="s">
        <v>137</v>
      </c>
      <c r="B15" s="80">
        <v>1405</v>
      </c>
      <c r="C15" s="80"/>
      <c r="D15" s="80" t="s">
        <v>193</v>
      </c>
      <c r="E15" s="80"/>
      <c r="F15" s="80">
        <v>1405</v>
      </c>
      <c r="G15" s="85"/>
      <c r="H15" s="80">
        <v>218</v>
      </c>
      <c r="I15" s="80"/>
      <c r="J15" s="80">
        <v>0</v>
      </c>
      <c r="K15" s="80"/>
      <c r="L15" s="80">
        <f t="shared" si="0"/>
        <v>218</v>
      </c>
      <c r="M15" s="3"/>
    </row>
    <row r="16" spans="1:13" x14ac:dyDescent="0.25">
      <c r="A16" s="68" t="s">
        <v>185</v>
      </c>
      <c r="B16" s="80">
        <v>523</v>
      </c>
      <c r="C16" s="80"/>
      <c r="D16" s="80" t="s">
        <v>193</v>
      </c>
      <c r="E16" s="80"/>
      <c r="F16" s="80">
        <v>523</v>
      </c>
      <c r="G16" s="85"/>
      <c r="H16" s="80">
        <v>0</v>
      </c>
      <c r="I16" s="80"/>
      <c r="J16" s="80">
        <v>0</v>
      </c>
      <c r="K16" s="80"/>
      <c r="L16" s="80">
        <f>SUM(H16+J16)</f>
        <v>0</v>
      </c>
      <c r="M16" s="3"/>
    </row>
    <row r="17" spans="1:13" x14ac:dyDescent="0.25">
      <c r="A17" s="68" t="s">
        <v>0</v>
      </c>
      <c r="B17" s="90">
        <f>SUM(B10:B16)</f>
        <v>326795</v>
      </c>
      <c r="C17" s="80"/>
      <c r="D17" s="90">
        <f>SUM(D10:D16)</f>
        <v>26596</v>
      </c>
      <c r="E17" s="80"/>
      <c r="F17" s="90">
        <f>SUM(F10:F16)</f>
        <v>353391</v>
      </c>
      <c r="G17" s="85"/>
      <c r="H17" s="90">
        <f>SUM(H10:H16)</f>
        <v>267093</v>
      </c>
      <c r="I17" s="80"/>
      <c r="J17" s="90">
        <f>SUM(J10:J16)</f>
        <v>0</v>
      </c>
      <c r="K17" s="80"/>
      <c r="L17" s="90">
        <f>SUM(L10:L16)</f>
        <v>267093</v>
      </c>
      <c r="M17" s="3"/>
    </row>
    <row r="18" spans="1:13" x14ac:dyDescent="0.25">
      <c r="A18" s="68" t="s">
        <v>132</v>
      </c>
      <c r="B18" s="80">
        <v>5281</v>
      </c>
      <c r="C18" s="80"/>
      <c r="D18" s="80">
        <v>-15578</v>
      </c>
      <c r="E18" s="80"/>
      <c r="F18" s="80">
        <v>-10297</v>
      </c>
      <c r="G18" s="85"/>
      <c r="H18" s="80">
        <v>14746</v>
      </c>
      <c r="I18" s="80"/>
      <c r="J18" s="80">
        <f>J8-J17</f>
        <v>0</v>
      </c>
      <c r="K18" s="80"/>
      <c r="L18" s="80">
        <f>L8-L17</f>
        <v>14746</v>
      </c>
      <c r="M18" s="3"/>
    </row>
    <row r="19" spans="1:13" x14ac:dyDescent="0.25">
      <c r="A19" s="68" t="s">
        <v>1</v>
      </c>
      <c r="B19" s="80">
        <v>7773</v>
      </c>
      <c r="C19" s="80"/>
      <c r="D19" s="80" t="s">
        <v>193</v>
      </c>
      <c r="E19" s="80"/>
      <c r="F19" s="80">
        <v>7773</v>
      </c>
      <c r="G19" s="85"/>
      <c r="H19" s="80">
        <v>1407</v>
      </c>
      <c r="I19" s="80"/>
      <c r="J19" s="80">
        <v>0</v>
      </c>
      <c r="K19" s="80"/>
      <c r="L19" s="80">
        <f>SUM(H19+J19)</f>
        <v>1407</v>
      </c>
      <c r="M19" s="3"/>
    </row>
    <row r="20" spans="1:13" x14ac:dyDescent="0.25">
      <c r="A20" s="68" t="s">
        <v>72</v>
      </c>
      <c r="B20" s="80">
        <v>-12236</v>
      </c>
      <c r="C20" s="80"/>
      <c r="D20" s="80">
        <v>-432</v>
      </c>
      <c r="E20" s="80"/>
      <c r="F20" s="80">
        <v>-12668</v>
      </c>
      <c r="G20" s="85"/>
      <c r="H20" s="80">
        <v>-6906</v>
      </c>
      <c r="I20" s="80"/>
      <c r="J20" s="80">
        <v>0</v>
      </c>
      <c r="K20" s="80"/>
      <c r="L20" s="80">
        <f>SUM(H20+J20)</f>
        <v>-6906</v>
      </c>
      <c r="M20" s="3"/>
    </row>
    <row r="21" spans="1:13" ht="16.5" thickBot="1" x14ac:dyDescent="0.3">
      <c r="A21" s="68" t="s">
        <v>154</v>
      </c>
      <c r="B21" s="91">
        <f>SUM(B18:B20)</f>
        <v>818</v>
      </c>
      <c r="C21" s="85"/>
      <c r="D21" s="91">
        <f>SUM(D18:D20)</f>
        <v>-16010</v>
      </c>
      <c r="E21" s="85"/>
      <c r="F21" s="91">
        <f>SUM(F18:F20)</f>
        <v>-15192</v>
      </c>
      <c r="G21" s="85"/>
      <c r="H21" s="91">
        <f>SUM(H18:H20)</f>
        <v>9247</v>
      </c>
      <c r="I21" s="85"/>
      <c r="J21" s="91">
        <f>SUM(J18:J20)</f>
        <v>0</v>
      </c>
      <c r="K21" s="85"/>
      <c r="L21" s="91">
        <f>SUM(L18:L20)</f>
        <v>9247</v>
      </c>
      <c r="M21" s="3"/>
    </row>
    <row r="22" spans="1:13" ht="16.5" thickTop="1" x14ac:dyDescent="0.25">
      <c r="A22" s="3"/>
      <c r="B22" s="3"/>
      <c r="C22" s="3"/>
      <c r="D22" s="3"/>
      <c r="E22" s="3"/>
      <c r="F22" s="3"/>
      <c r="G22" s="3"/>
      <c r="H22" s="3"/>
      <c r="I22" s="3"/>
      <c r="J22" s="3"/>
      <c r="K22" s="3"/>
      <c r="L22" s="3"/>
      <c r="M22" s="3"/>
    </row>
    <row r="23" spans="1:13" x14ac:dyDescent="0.25">
      <c r="A23" s="3"/>
      <c r="B23" s="3"/>
      <c r="C23" s="3"/>
      <c r="D23" s="3"/>
      <c r="E23" s="3"/>
      <c r="F23" s="3"/>
      <c r="G23" s="3"/>
      <c r="H23" s="3"/>
      <c r="I23" s="3"/>
      <c r="J23" s="3"/>
      <c r="K23" s="3"/>
      <c r="L23" s="3"/>
      <c r="M23" s="3"/>
    </row>
    <row r="24" spans="1:13" ht="15" customHeight="1" x14ac:dyDescent="0.25">
      <c r="A24" s="68"/>
      <c r="B24" s="143" t="s">
        <v>152</v>
      </c>
      <c r="C24" s="143"/>
      <c r="D24" s="143"/>
      <c r="E24" s="143"/>
      <c r="F24" s="143"/>
      <c r="G24" s="68"/>
      <c r="H24" s="143" t="s">
        <v>153</v>
      </c>
      <c r="I24" s="143"/>
      <c r="J24" s="143"/>
      <c r="K24" s="143"/>
      <c r="L24" s="143"/>
      <c r="M24" s="3"/>
    </row>
    <row r="25" spans="1:13" x14ac:dyDescent="0.25">
      <c r="A25" s="68"/>
      <c r="B25" s="87" t="s">
        <v>127</v>
      </c>
      <c r="C25" s="88"/>
      <c r="D25" s="87" t="s">
        <v>128</v>
      </c>
      <c r="E25" s="88"/>
      <c r="F25" s="87" t="s">
        <v>129</v>
      </c>
      <c r="G25" s="86"/>
      <c r="H25" s="87" t="s">
        <v>127</v>
      </c>
      <c r="I25" s="88"/>
      <c r="J25" s="87" t="s">
        <v>128</v>
      </c>
      <c r="K25" s="88"/>
      <c r="L25" s="87" t="s">
        <v>129</v>
      </c>
      <c r="M25" s="3"/>
    </row>
    <row r="26" spans="1:13" x14ac:dyDescent="0.25">
      <c r="A26" s="68"/>
      <c r="B26" s="89"/>
      <c r="C26" s="89"/>
      <c r="D26" s="89"/>
      <c r="E26" s="89"/>
      <c r="F26" s="89"/>
      <c r="G26" s="86"/>
      <c r="H26" s="89"/>
      <c r="I26" s="89"/>
      <c r="J26" s="89"/>
      <c r="K26" s="89"/>
      <c r="L26" s="89"/>
      <c r="M26" s="3"/>
    </row>
    <row r="27" spans="1:13" x14ac:dyDescent="0.25">
      <c r="A27" s="68" t="s">
        <v>38</v>
      </c>
      <c r="B27" s="85">
        <v>957201</v>
      </c>
      <c r="C27" s="85"/>
      <c r="D27" s="85">
        <v>11018</v>
      </c>
      <c r="E27" s="85"/>
      <c r="F27" s="85">
        <v>968219</v>
      </c>
      <c r="G27" s="85"/>
      <c r="H27" s="85">
        <v>794464</v>
      </c>
      <c r="I27" s="85"/>
      <c r="J27" s="85">
        <v>0</v>
      </c>
      <c r="K27" s="85"/>
      <c r="L27" s="85">
        <f>H27+J27</f>
        <v>794464</v>
      </c>
      <c r="M27" s="3"/>
    </row>
    <row r="28" spans="1:13" x14ac:dyDescent="0.25">
      <c r="A28" s="68" t="s">
        <v>131</v>
      </c>
      <c r="B28" s="85"/>
      <c r="C28" s="85"/>
      <c r="D28" s="85"/>
      <c r="E28" s="85"/>
      <c r="F28" s="85"/>
      <c r="G28" s="85"/>
      <c r="H28" s="85"/>
      <c r="I28" s="85"/>
      <c r="J28" s="85"/>
      <c r="K28" s="85"/>
      <c r="L28" s="85"/>
      <c r="M28" s="3"/>
    </row>
    <row r="29" spans="1:13" x14ac:dyDescent="0.25">
      <c r="A29" s="68" t="s">
        <v>133</v>
      </c>
      <c r="B29" s="80">
        <v>75832</v>
      </c>
      <c r="C29" s="80"/>
      <c r="D29" s="80">
        <v>10286</v>
      </c>
      <c r="E29" s="80"/>
      <c r="F29" s="80">
        <v>86118</v>
      </c>
      <c r="G29" s="85"/>
      <c r="H29" s="80">
        <v>62644</v>
      </c>
      <c r="I29" s="80"/>
      <c r="J29" s="80">
        <v>0</v>
      </c>
      <c r="K29" s="80"/>
      <c r="L29" s="80">
        <f>SUM(H29+J29)</f>
        <v>62644</v>
      </c>
      <c r="M29" s="3"/>
    </row>
    <row r="30" spans="1:13" x14ac:dyDescent="0.25">
      <c r="A30" s="68" t="s">
        <v>134</v>
      </c>
      <c r="B30" s="80">
        <v>405525</v>
      </c>
      <c r="C30" s="80"/>
      <c r="D30" s="80">
        <v>8227</v>
      </c>
      <c r="E30" s="80"/>
      <c r="F30" s="80">
        <v>413752</v>
      </c>
      <c r="G30" s="85"/>
      <c r="H30" s="80">
        <v>344266</v>
      </c>
      <c r="I30" s="80"/>
      <c r="J30" s="80">
        <v>0</v>
      </c>
      <c r="K30" s="80"/>
      <c r="L30" s="80">
        <f t="shared" ref="L30:L34" si="1">SUM(H30+J30)</f>
        <v>344266</v>
      </c>
      <c r="M30" s="3"/>
    </row>
    <row r="31" spans="1:13" x14ac:dyDescent="0.25">
      <c r="A31" s="68" t="s">
        <v>135</v>
      </c>
      <c r="B31" s="80">
        <v>286983</v>
      </c>
      <c r="C31" s="80"/>
      <c r="D31" s="80">
        <v>12640</v>
      </c>
      <c r="E31" s="80"/>
      <c r="F31" s="80">
        <v>299623</v>
      </c>
      <c r="G31" s="85"/>
      <c r="H31" s="80">
        <v>234798</v>
      </c>
      <c r="I31" s="80"/>
      <c r="J31" s="80">
        <v>0</v>
      </c>
      <c r="K31" s="80"/>
      <c r="L31" s="80">
        <f t="shared" si="1"/>
        <v>234798</v>
      </c>
      <c r="M31" s="3"/>
    </row>
    <row r="32" spans="1:13" x14ac:dyDescent="0.25">
      <c r="A32" s="68" t="s">
        <v>136</v>
      </c>
      <c r="B32" s="80">
        <v>172756</v>
      </c>
      <c r="C32" s="80"/>
      <c r="D32" s="80">
        <v>14639</v>
      </c>
      <c r="E32" s="80"/>
      <c r="F32" s="80">
        <v>187395</v>
      </c>
      <c r="G32" s="85"/>
      <c r="H32" s="80">
        <v>153038</v>
      </c>
      <c r="I32" s="80"/>
      <c r="J32" s="80">
        <v>0</v>
      </c>
      <c r="K32" s="80"/>
      <c r="L32" s="80">
        <f t="shared" si="1"/>
        <v>153038</v>
      </c>
      <c r="M32" s="3"/>
    </row>
    <row r="33" spans="1:13" x14ac:dyDescent="0.25">
      <c r="A33" s="68" t="s">
        <v>205</v>
      </c>
      <c r="B33" s="80">
        <v>10000</v>
      </c>
      <c r="C33" s="80"/>
      <c r="D33" s="80" t="s">
        <v>193</v>
      </c>
      <c r="E33" s="80"/>
      <c r="F33" s="80">
        <v>10000</v>
      </c>
      <c r="G33" s="85"/>
      <c r="H33" s="80">
        <v>0</v>
      </c>
      <c r="I33" s="80"/>
      <c r="J33" s="80">
        <v>0</v>
      </c>
      <c r="K33" s="80"/>
      <c r="L33" s="80">
        <f t="shared" si="1"/>
        <v>0</v>
      </c>
      <c r="M33" s="3"/>
    </row>
    <row r="34" spans="1:13" x14ac:dyDescent="0.25">
      <c r="A34" s="68" t="s">
        <v>137</v>
      </c>
      <c r="B34" s="80">
        <v>2064</v>
      </c>
      <c r="C34" s="80"/>
      <c r="D34" s="80" t="s">
        <v>193</v>
      </c>
      <c r="E34" s="80"/>
      <c r="F34" s="80">
        <v>2064</v>
      </c>
      <c r="G34" s="85"/>
      <c r="H34" s="80">
        <v>366</v>
      </c>
      <c r="I34" s="80"/>
      <c r="J34" s="80">
        <v>0</v>
      </c>
      <c r="K34" s="80"/>
      <c r="L34" s="80">
        <f t="shared" si="1"/>
        <v>366</v>
      </c>
      <c r="M34" s="3"/>
    </row>
    <row r="35" spans="1:13" x14ac:dyDescent="0.25">
      <c r="A35" s="68" t="s">
        <v>185</v>
      </c>
      <c r="B35" s="80">
        <v>523</v>
      </c>
      <c r="C35" s="80"/>
      <c r="D35" s="80" t="s">
        <v>193</v>
      </c>
      <c r="E35" s="80"/>
      <c r="F35" s="80">
        <v>523</v>
      </c>
      <c r="G35" s="85"/>
      <c r="H35" s="80">
        <v>0</v>
      </c>
      <c r="I35" s="80"/>
      <c r="J35" s="80">
        <v>0</v>
      </c>
      <c r="K35" s="80"/>
      <c r="L35" s="80">
        <f>SUM(H35+J35)</f>
        <v>0</v>
      </c>
      <c r="M35" s="3"/>
    </row>
    <row r="36" spans="1:13" x14ac:dyDescent="0.25">
      <c r="A36" s="68" t="s">
        <v>0</v>
      </c>
      <c r="B36" s="90">
        <f>SUM(B29:B35)</f>
        <v>953683</v>
      </c>
      <c r="C36" s="80"/>
      <c r="D36" s="90">
        <f>SUM(D29:D35)</f>
        <v>45792</v>
      </c>
      <c r="E36" s="80"/>
      <c r="F36" s="90">
        <f>SUM(F29:F35)</f>
        <v>999475</v>
      </c>
      <c r="G36" s="85"/>
      <c r="H36" s="90">
        <f>SUM(H29:H35)</f>
        <v>795112</v>
      </c>
      <c r="I36" s="80"/>
      <c r="J36" s="90">
        <f>SUM(J29:J35)</f>
        <v>0</v>
      </c>
      <c r="K36" s="80"/>
      <c r="L36" s="90">
        <f>SUM(L29:L35)</f>
        <v>795112</v>
      </c>
      <c r="M36" s="3"/>
    </row>
    <row r="37" spans="1:13" x14ac:dyDescent="0.25">
      <c r="A37" s="68" t="s">
        <v>132</v>
      </c>
      <c r="B37" s="80">
        <v>3518</v>
      </c>
      <c r="C37" s="80"/>
      <c r="D37" s="80">
        <v>-34774</v>
      </c>
      <c r="E37" s="80"/>
      <c r="F37" s="80">
        <v>-31256</v>
      </c>
      <c r="G37" s="85"/>
      <c r="H37" s="80">
        <v>-648</v>
      </c>
      <c r="I37" s="80"/>
      <c r="J37" s="80">
        <f>J27-J36</f>
        <v>0</v>
      </c>
      <c r="K37" s="80"/>
      <c r="L37" s="80">
        <f>L27-L36</f>
        <v>-648</v>
      </c>
      <c r="M37" s="3"/>
    </row>
    <row r="38" spans="1:13" x14ac:dyDescent="0.25">
      <c r="A38" s="68" t="s">
        <v>1</v>
      </c>
      <c r="B38" s="80">
        <v>13308</v>
      </c>
      <c r="C38" s="80"/>
      <c r="D38" s="80" t="s">
        <v>193</v>
      </c>
      <c r="E38" s="80"/>
      <c r="F38" s="80">
        <v>13308</v>
      </c>
      <c r="G38" s="85"/>
      <c r="H38" s="80">
        <v>3970</v>
      </c>
      <c r="I38" s="80"/>
      <c r="J38" s="80">
        <v>0</v>
      </c>
      <c r="K38" s="80"/>
      <c r="L38" s="80">
        <f>SUM(H38+J38)</f>
        <v>3970</v>
      </c>
      <c r="M38" s="3"/>
    </row>
    <row r="39" spans="1:13" x14ac:dyDescent="0.25">
      <c r="A39" s="68" t="s">
        <v>72</v>
      </c>
      <c r="B39" s="80">
        <v>-26496</v>
      </c>
      <c r="C39" s="80"/>
      <c r="D39" s="80">
        <v>-432</v>
      </c>
      <c r="E39" s="80"/>
      <c r="F39" s="80">
        <v>-26928</v>
      </c>
      <c r="G39" s="85"/>
      <c r="H39" s="80">
        <v>-20526</v>
      </c>
      <c r="I39" s="80"/>
      <c r="J39" s="80">
        <v>0</v>
      </c>
      <c r="K39" s="80"/>
      <c r="L39" s="80">
        <f>SUM(H39+J39)</f>
        <v>-20526</v>
      </c>
      <c r="M39" s="3"/>
    </row>
    <row r="40" spans="1:13" ht="16.5" thickBot="1" x14ac:dyDescent="0.3">
      <c r="A40" s="68" t="s">
        <v>154</v>
      </c>
      <c r="B40" s="91">
        <f>SUM(B37:B39)</f>
        <v>-9670</v>
      </c>
      <c r="C40" s="85"/>
      <c r="D40" s="91">
        <f>SUM(D37:D39)</f>
        <v>-35206</v>
      </c>
      <c r="E40" s="85"/>
      <c r="F40" s="91">
        <f>SUM(F37:F39)</f>
        <v>-44876</v>
      </c>
      <c r="G40" s="85"/>
      <c r="H40" s="91">
        <f>SUM(H37:H39)</f>
        <v>-17204</v>
      </c>
      <c r="I40" s="85"/>
      <c r="J40" s="91">
        <f>SUM(J37:J39)</f>
        <v>0</v>
      </c>
      <c r="K40" s="85"/>
      <c r="L40" s="91">
        <f>SUM(L37:L39)</f>
        <v>-17204</v>
      </c>
      <c r="M40" s="3"/>
    </row>
    <row r="41" spans="1:13" ht="16.5" thickTop="1" x14ac:dyDescent="0.25">
      <c r="A41" s="3"/>
      <c r="B41" s="80"/>
      <c r="C41" s="80"/>
      <c r="D41" s="80"/>
      <c r="E41" s="80"/>
      <c r="F41" s="80"/>
      <c r="G41" s="3"/>
      <c r="H41" s="3"/>
      <c r="I41" s="3"/>
      <c r="J41" s="3"/>
      <c r="K41" s="3"/>
      <c r="L41" s="3"/>
      <c r="M41" s="3"/>
    </row>
  </sheetData>
  <mergeCells count="4">
    <mergeCell ref="B5:F5"/>
    <mergeCell ref="H5:L5"/>
    <mergeCell ref="B24:F24"/>
    <mergeCell ref="H24:L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Financial Highlights</vt:lpstr>
      <vt:lpstr>Key Metrics</vt:lpstr>
      <vt:lpstr>Adjusted EBITDA by Segment</vt:lpstr>
      <vt:lpstr>Balance Sheets</vt:lpstr>
      <vt:lpstr>Statements of Operations</vt:lpstr>
      <vt:lpstr>Statement of Cash Flows</vt:lpstr>
      <vt:lpstr>Non-GAAP EPS</vt:lpstr>
      <vt:lpstr>Segment Results of Operations</vt:lpstr>
    </vt:vector>
  </TitlesOfParts>
  <Company>Zillow.com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Holstein</dc:creator>
  <cp:lastModifiedBy>Penafiel, Remylyn S.</cp:lastModifiedBy>
  <cp:lastPrinted>2013-10-07T18:27:23Z</cp:lastPrinted>
  <dcterms:created xsi:type="dcterms:W3CDTF">2011-07-09T17:28:59Z</dcterms:created>
  <dcterms:modified xsi:type="dcterms:W3CDTF">2018-11-26T05:08:45Z</dcterms:modified>
</cp:coreProperties>
</file>