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kilatqgtc.sharepoint.com/sites/QGTC/Finance/Investor Relations/AGM/2022/Website/"/>
    </mc:Choice>
  </mc:AlternateContent>
  <xr:revisionPtr revIDLastSave="37" documentId="8_{3413E03F-C859-47E0-B302-49AE6AF03BC5}" xr6:coauthVersionLast="47" xr6:coauthVersionMax="47" xr10:uidLastSave="{00B6B264-77F9-4EA5-9A8D-398CAA01AF00}"/>
  <bookViews>
    <workbookView xWindow="-108" yWindow="-108" windowWidth="23256" windowHeight="12576" tabRatio="579" xr2:uid="{00000000-000D-0000-FFFF-FFFF00000000}"/>
  </bookViews>
  <sheets>
    <sheet name="BS" sheetId="10" r:id="rId1"/>
    <sheet name="IS" sheetId="41" r:id="rId2"/>
  </sheets>
  <externalReferences>
    <externalReference r:id="rId3"/>
    <externalReference r:id="rId4"/>
    <externalReference r:id="rId5"/>
  </externalReferences>
  <definedNames>
    <definedName name="___DAT10">[1]Original!#REF!</definedName>
    <definedName name="___DAT11">[1]Original!#REF!</definedName>
    <definedName name="___DAT12">[1]Original!#REF!</definedName>
    <definedName name="___DAT13">[1]Original!#REF!</definedName>
    <definedName name="___DAT14">[1]Original!#REF!</definedName>
    <definedName name="___DAT15">[1]Original!#REF!</definedName>
    <definedName name="___DAT16">[1]Original!#REF!</definedName>
    <definedName name="___DAT17">[1]Original!#REF!</definedName>
    <definedName name="___DAT18">[1]Original!#REF!</definedName>
    <definedName name="___DAT19">[1]Original!#REF!</definedName>
    <definedName name="___DAT20">[1]Original!#REF!</definedName>
    <definedName name="___DAT6">[1]Original!#REF!</definedName>
    <definedName name="___DAT7">[1]Original!#REF!</definedName>
    <definedName name="___DAT8">[1]Original!#REF!</definedName>
    <definedName name="___DAT9">[1]Original!#REF!</definedName>
    <definedName name="__dat100">[2]Original!$J$2:$J$176</definedName>
    <definedName name="_DAT10">[1]Original!#REF!</definedName>
    <definedName name="_dat100">[2]Original!$J$2:$J$176</definedName>
    <definedName name="_DAT11">[1]Original!#REF!</definedName>
    <definedName name="_DAT12">[1]Original!#REF!</definedName>
    <definedName name="_DAT13">[1]Original!#REF!</definedName>
    <definedName name="_DAT14">[1]Original!#REF!</definedName>
    <definedName name="_DAT15">[1]Original!#REF!</definedName>
    <definedName name="_DAT16">[1]Original!#REF!</definedName>
    <definedName name="_DAT17">[1]Original!#REF!</definedName>
    <definedName name="_DAT18">[1]Original!#REF!</definedName>
    <definedName name="_DAT19">[1]Original!#REF!</definedName>
    <definedName name="_DAT20">[1]Original!#REF!</definedName>
    <definedName name="_DAT6">[1]Original!#REF!</definedName>
    <definedName name="_DAT7">[1]Original!#REF!</definedName>
    <definedName name="_DAT8">[1]Original!#REF!</definedName>
    <definedName name="_DAT9">[1]Original!#REF!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L_Adjust">[3]Links!$H$1:$H$65536</definedName>
    <definedName name="L_AJE_Tot">[3]Links!$G$1:$G$65536</definedName>
    <definedName name="L_CY_Beg">[3]Links!$F$1:$F$65536</definedName>
    <definedName name="L_CY_End">[3]Links!$J$1:$J$65536</definedName>
    <definedName name="L_PY_End">[3]Links!$K$1:$K$65536</definedName>
    <definedName name="L_RJE_Tot">[3]Links!$I$1:$I$65536</definedName>
    <definedName name="_xlnm.Print_Area" localSheetId="0">BS!$A$3:$H$53</definedName>
    <definedName name="_xlnm.Print_Area" localSheetId="1">IS!$A$1:$H$33</definedName>
    <definedName name="S_AcctDes">#REF!</definedName>
    <definedName name="S_Adjust">#REF!</definedName>
    <definedName name="S_Adjust_Data">[3]Lead!$I$1:$I$120</definedName>
    <definedName name="S_Adjust_GT">#REF!</definedName>
    <definedName name="S_AJE_Tot">#REF!</definedName>
    <definedName name="S_AJE_Tot_Data">[3]Lead!$H$1:$H$120</definedName>
    <definedName name="S_AJE_Tot_GT">#REF!</definedName>
    <definedName name="S_CompNum">#REF!</definedName>
    <definedName name="S_CY_Beg">#REF!</definedName>
    <definedName name="S_CY_Beg_Data">[3]Lead!$F$1:$F$120</definedName>
    <definedName name="S_CY_Beg_GT">#REF!</definedName>
    <definedName name="S_CY_End">#REF!</definedName>
    <definedName name="S_CY_End_Data">[3]Lead!$K$1:$K$120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[3]Lead!$M$1:$M$120</definedName>
    <definedName name="S_PY_End_GT">#REF!</definedName>
    <definedName name="S_RJE_Tot">#REF!</definedName>
    <definedName name="S_RJE_Tot_Data">[3]Lead!$J$1:$J$120</definedName>
    <definedName name="S_RJE_Tot_GT">#REF!</definedName>
    <definedName name="S_RowN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41" l="1"/>
  <c r="L19" i="41"/>
  <c r="L12" i="41"/>
  <c r="L21" i="41" s="1"/>
  <c r="L24" i="41" s="1"/>
  <c r="L49" i="10"/>
  <c r="L41" i="10"/>
  <c r="L28" i="10"/>
  <c r="L29" i="10" s="1"/>
  <c r="L31" i="10" s="1"/>
  <c r="L51" i="10" s="1"/>
  <c r="L17" i="10"/>
  <c r="L10" i="10"/>
  <c r="L19" i="10" s="1"/>
  <c r="L52" i="10" l="1"/>
  <c r="M29" i="10"/>
  <c r="M29" i="41"/>
  <c r="M19" i="41"/>
  <c r="M12" i="41"/>
  <c r="M49" i="10"/>
  <c r="M41" i="10"/>
  <c r="M17" i="10"/>
  <c r="M10" i="10"/>
  <c r="M31" i="10" l="1"/>
  <c r="M21" i="41"/>
  <c r="M24" i="41" s="1"/>
  <c r="M19" i="10"/>
  <c r="I31" i="41"/>
  <c r="H31" i="41"/>
  <c r="G31" i="41"/>
  <c r="F31" i="41"/>
  <c r="E31" i="41"/>
  <c r="D31" i="41"/>
  <c r="C31" i="41"/>
  <c r="B31" i="41"/>
  <c r="M51" i="10" l="1"/>
  <c r="M52" i="10" s="1"/>
  <c r="K28" i="10" l="1"/>
  <c r="K29" i="10" s="1"/>
  <c r="K29" i="41"/>
  <c r="K19" i="41"/>
  <c r="K12" i="41"/>
  <c r="K49" i="10"/>
  <c r="K41" i="10"/>
  <c r="K17" i="10"/>
  <c r="K10" i="10"/>
  <c r="K31" i="10" l="1"/>
  <c r="K19" i="10"/>
  <c r="K21" i="41"/>
  <c r="K24" i="41" s="1"/>
  <c r="J49" i="10"/>
  <c r="J41" i="10"/>
  <c r="J29" i="10"/>
  <c r="J17" i="10"/>
  <c r="J10" i="10"/>
  <c r="J29" i="41"/>
  <c r="J19" i="41"/>
  <c r="J12" i="41"/>
  <c r="K51" i="10" l="1"/>
  <c r="K52" i="10" s="1"/>
  <c r="J31" i="10"/>
  <c r="J19" i="10"/>
  <c r="J21" i="41"/>
  <c r="J24" i="41" s="1"/>
  <c r="J51" i="10" l="1"/>
  <c r="J52" i="10" s="1"/>
  <c r="I29" i="41" l="1"/>
  <c r="I19" i="41"/>
  <c r="I12" i="41"/>
  <c r="I49" i="10"/>
  <c r="I41" i="10"/>
  <c r="I29" i="10"/>
  <c r="I17" i="10"/>
  <c r="I10" i="10"/>
  <c r="I31" i="10" l="1"/>
  <c r="I21" i="41"/>
  <c r="I24" i="41" s="1"/>
  <c r="I51" i="10"/>
  <c r="I19" i="10"/>
  <c r="I52" i="10" l="1"/>
  <c r="B10" i="41"/>
  <c r="B12" i="41" s="1"/>
  <c r="B49" i="10"/>
  <c r="C49" i="10"/>
  <c r="D49" i="10"/>
  <c r="E49" i="10"/>
  <c r="B41" i="10"/>
  <c r="C41" i="10"/>
  <c r="D41" i="10"/>
  <c r="E41" i="10"/>
  <c r="B29" i="10"/>
  <c r="C29" i="10"/>
  <c r="D29" i="10"/>
  <c r="E29" i="10"/>
  <c r="B17" i="10"/>
  <c r="C17" i="10"/>
  <c r="D17" i="10"/>
  <c r="E17" i="10"/>
  <c r="B10" i="10"/>
  <c r="B19" i="10" s="1"/>
  <c r="C10" i="10"/>
  <c r="D10" i="10"/>
  <c r="E10" i="10"/>
  <c r="F49" i="10"/>
  <c r="F41" i="10"/>
  <c r="F29" i="10"/>
  <c r="F17" i="10"/>
  <c r="F10" i="10"/>
  <c r="B29" i="41"/>
  <c r="C29" i="41"/>
  <c r="D29" i="41"/>
  <c r="E29" i="41"/>
  <c r="F29" i="41"/>
  <c r="B19" i="41"/>
  <c r="C19" i="41"/>
  <c r="D19" i="41"/>
  <c r="D21" i="41" s="1"/>
  <c r="D24" i="41" s="1"/>
  <c r="E19" i="41"/>
  <c r="F19" i="41"/>
  <c r="G19" i="41"/>
  <c r="C12" i="41"/>
  <c r="D12" i="41"/>
  <c r="E12" i="41"/>
  <c r="F12" i="41"/>
  <c r="G12" i="41"/>
  <c r="H19" i="41"/>
  <c r="H12" i="41"/>
  <c r="H41" i="10"/>
  <c r="G41" i="10"/>
  <c r="G49" i="10"/>
  <c r="H49" i="10"/>
  <c r="G29" i="10"/>
  <c r="H29" i="10"/>
  <c r="G17" i="10"/>
  <c r="H17" i="10"/>
  <c r="G10" i="10"/>
  <c r="H10" i="10"/>
  <c r="G29" i="41"/>
  <c r="H29" i="41"/>
  <c r="C19" i="10" l="1"/>
  <c r="E19" i="10"/>
  <c r="F19" i="10"/>
  <c r="D19" i="10"/>
  <c r="F31" i="10"/>
  <c r="F51" i="10" s="1"/>
  <c r="E21" i="41"/>
  <c r="E24" i="41" s="1"/>
  <c r="C31" i="10"/>
  <c r="C51" i="10" s="1"/>
  <c r="D31" i="10"/>
  <c r="B31" i="10"/>
  <c r="B51" i="10" s="1"/>
  <c r="B52" i="10" s="1"/>
  <c r="H31" i="10"/>
  <c r="G31" i="10"/>
  <c r="G51" i="10" s="1"/>
  <c r="E31" i="10"/>
  <c r="E51" i="10" s="1"/>
  <c r="H19" i="10"/>
  <c r="H21" i="41"/>
  <c r="H24" i="41" s="1"/>
  <c r="G21" i="41"/>
  <c r="G24" i="41" s="1"/>
  <c r="C21" i="41"/>
  <c r="C24" i="41" s="1"/>
  <c r="H51" i="10"/>
  <c r="G19" i="10"/>
  <c r="D51" i="10"/>
  <c r="F21" i="41"/>
  <c r="F24" i="41" s="1"/>
  <c r="B21" i="41"/>
  <c r="B24" i="41" s="1"/>
  <c r="D52" i="10" l="1"/>
  <c r="F52" i="10"/>
  <c r="E52" i="10"/>
  <c r="H52" i="10"/>
  <c r="C52" i="10"/>
  <c r="G52" i="10"/>
</calcChain>
</file>

<file path=xl/sharedStrings.xml><?xml version="1.0" encoding="utf-8"?>
<sst xmlns="http://schemas.openxmlformats.org/spreadsheetml/2006/main" count="148" uniqueCount="138">
  <si>
    <t>Current Assets:</t>
  </si>
  <si>
    <t>Cash and bank balances</t>
  </si>
  <si>
    <t>Total Current Assets</t>
  </si>
  <si>
    <t>Non-Current Assets:</t>
  </si>
  <si>
    <t>Total Non-Current Assets</t>
  </si>
  <si>
    <t>Total Assets</t>
  </si>
  <si>
    <t>Current Liabilities:</t>
  </si>
  <si>
    <t>Total Current Liabilities</t>
  </si>
  <si>
    <t>Borrowings</t>
  </si>
  <si>
    <t>Total Non-Current Liabilities</t>
  </si>
  <si>
    <t>Share capital</t>
  </si>
  <si>
    <t>Trade and other receivables</t>
  </si>
  <si>
    <t>Legal reserve</t>
  </si>
  <si>
    <t>Fair value reserve</t>
  </si>
  <si>
    <t>Retained earnings</t>
  </si>
  <si>
    <t>Total</t>
  </si>
  <si>
    <t>ASSETS</t>
  </si>
  <si>
    <t>Due from joint venture companies</t>
  </si>
  <si>
    <t>Investment in joint venture companies</t>
  </si>
  <si>
    <t>Property and equipment</t>
  </si>
  <si>
    <t>LIABILITIES AND EQUITY</t>
  </si>
  <si>
    <t>Accounts payable and accruals</t>
  </si>
  <si>
    <t>Non-Current Liabilities:</t>
  </si>
  <si>
    <t>Fair value of interest rate swaps</t>
  </si>
  <si>
    <t xml:space="preserve">Hedging reserve </t>
  </si>
  <si>
    <t>Total Liabilities and Equity</t>
  </si>
  <si>
    <t xml:space="preserve"> </t>
  </si>
  <si>
    <t>Provision for employees' end of service benefits</t>
  </si>
  <si>
    <t>Proposed cash dividend</t>
  </si>
  <si>
    <t>Inventories</t>
  </si>
  <si>
    <t>Loans to joint venture companies</t>
  </si>
  <si>
    <t>Equity before hedge reserve and non-controlling interests</t>
  </si>
  <si>
    <t>Non-controlling interests</t>
  </si>
  <si>
    <t>Equity:</t>
  </si>
  <si>
    <t>Equity after hedge reserve and before non-controlling interests</t>
  </si>
  <si>
    <t>Other liabilities</t>
  </si>
  <si>
    <t>December 31, 
2015</t>
  </si>
  <si>
    <t>December 31, 
2016</t>
  </si>
  <si>
    <t>Profit for the Year</t>
  </si>
  <si>
    <t>December 31, 
2014</t>
  </si>
  <si>
    <t>December 31, 
2013</t>
  </si>
  <si>
    <t>December 31, 
2012</t>
  </si>
  <si>
    <t>December 31, 
2011</t>
  </si>
  <si>
    <t>December 31, 
2010</t>
  </si>
  <si>
    <t>Income:</t>
  </si>
  <si>
    <t>Revenue from wholly owned vessels</t>
  </si>
  <si>
    <t>Income from marine and agency services</t>
  </si>
  <si>
    <t>Interest income on loans to joint ventures</t>
  </si>
  <si>
    <t>Interest, dividend and profit from islamic banks</t>
  </si>
  <si>
    <t>Other income</t>
  </si>
  <si>
    <t>Total Income</t>
  </si>
  <si>
    <t>Expenses:</t>
  </si>
  <si>
    <t xml:space="preserve">Operating costs </t>
  </si>
  <si>
    <t xml:space="preserve">General and administrative </t>
  </si>
  <si>
    <t>Depreciation of property &amp; equipment</t>
  </si>
  <si>
    <t>Finance charges</t>
  </si>
  <si>
    <t xml:space="preserve">Total Expenses </t>
  </si>
  <si>
    <t>Total profit for the year attributable to:</t>
  </si>
  <si>
    <t>Owners of the Company</t>
  </si>
  <si>
    <t xml:space="preserve">Basic and diluted earnings per share 
(expressed in QR per share)
</t>
  </si>
  <si>
    <t xml:space="preserve">QATAR GAS TRANSPORT COMPANY LIMITED (NAKILAT) (QSC)
DOHA – QATAR 
CONSOLIDATED STATEMENT OF FINANCIAL POSITION
(Amounts Expressed in Thousands of Qatari Riyals)
</t>
  </si>
  <si>
    <t xml:space="preserve">QATAR GAS TRANSPORT COMPANY LIMITED (NAKILAT) (QSC)
DOHA – QATAR 
CONSOLIDATED STATEMENT OF INCOME
FOR THE YEAR ENDED 
(Amounts Expressed in Thousands of Qatari Riyals)
</t>
  </si>
  <si>
    <t xml:space="preserve">Share of results from joint ventures   </t>
  </si>
  <si>
    <t>Translation reserve</t>
  </si>
  <si>
    <t>Profit from Operations</t>
  </si>
  <si>
    <t>Gain / (Loss) on derivative instruments from a JV</t>
  </si>
  <si>
    <t>Amounts in  '000 QR</t>
  </si>
  <si>
    <t>Social &amp; Sports Fund Contribution</t>
  </si>
  <si>
    <t>December 31, 
2017</t>
  </si>
  <si>
    <t>December 31, 
2018</t>
  </si>
  <si>
    <t xml:space="preserve">Equity investments </t>
  </si>
  <si>
    <t>December 31, 
2019</t>
  </si>
  <si>
    <t>Lease Liability</t>
  </si>
  <si>
    <t>December 31, 
2020</t>
  </si>
  <si>
    <t>Due to related parties</t>
  </si>
  <si>
    <t>December 31, 
2021</t>
  </si>
  <si>
    <t>الموجودات</t>
  </si>
  <si>
    <t>الموجودات غير المتداولة:</t>
  </si>
  <si>
    <t xml:space="preserve">ممتلكات ومعدات  </t>
  </si>
  <si>
    <t>استثمارات في شركات المشاريع المشتركة</t>
  </si>
  <si>
    <t xml:space="preserve">قروض لشركات مشاريع مشتركة </t>
  </si>
  <si>
    <t>استثمارات مالية</t>
  </si>
  <si>
    <t xml:space="preserve">مجموع الموجودات غير المتداولة </t>
  </si>
  <si>
    <t>الموجودات المتداولة:</t>
  </si>
  <si>
    <t>المخزون</t>
  </si>
  <si>
    <t>ذمم تجارية وأرصدة مدينة أخرى</t>
  </si>
  <si>
    <t>المطلوب من شركات المشاريع المشتركة</t>
  </si>
  <si>
    <t xml:space="preserve">نقد وأرصدة لدى البنوك </t>
  </si>
  <si>
    <t>مجموع الموجودات المتداولة</t>
  </si>
  <si>
    <t xml:space="preserve">مجموع الموجودات </t>
  </si>
  <si>
    <t>حقوق الملكية والمطلوبات</t>
  </si>
  <si>
    <t>حقوق الملكية:</t>
  </si>
  <si>
    <t xml:space="preserve">رأس المال </t>
  </si>
  <si>
    <t>احتياطي قانوني</t>
  </si>
  <si>
    <t>احتياطي القيمة العادلة</t>
  </si>
  <si>
    <t>إحتياطي تقييم عملة</t>
  </si>
  <si>
    <t>توزيعات أرباح نقدية مقترحة</t>
  </si>
  <si>
    <t>أرباح مدورة</t>
  </si>
  <si>
    <t>حقوق الملكية قبل احتياطي التحوط والأسهم غير المسيطرة</t>
  </si>
  <si>
    <t>احتياطي تحوّط</t>
  </si>
  <si>
    <t>حقوق الملكية بعد احتياطي التحوّط وقبل الأسهم غير المسيطرة</t>
  </si>
  <si>
    <t>الأسهم غير المسيطرة</t>
  </si>
  <si>
    <t>المطلوبات غير المتداولة:</t>
  </si>
  <si>
    <t xml:space="preserve">قروض </t>
  </si>
  <si>
    <t>القيمة العادلة لمبادلات أسعار الفائدة</t>
  </si>
  <si>
    <t>مطلوب التأجير</t>
  </si>
  <si>
    <t>مخصص مكافأة نهاية الخدمة للموظفين</t>
  </si>
  <si>
    <t>مطلوبات أخرى</t>
  </si>
  <si>
    <t>مجموع المطلوبات غير المتداولة</t>
  </si>
  <si>
    <t>المطلوبات المتداولة:</t>
  </si>
  <si>
    <t>قروض</t>
  </si>
  <si>
    <t>ذمم دائنة ومصاريف مستحقة</t>
  </si>
  <si>
    <t>مستحق إلى شركات المشاريع المشتركة</t>
  </si>
  <si>
    <t>مجموع المطلوبات المتداولة</t>
  </si>
  <si>
    <t>مجموع حقوق الملكية والمطلوبات</t>
  </si>
  <si>
    <t>الإيرادات:</t>
  </si>
  <si>
    <t>إيرادات التشغيل من السفن المملوكة بالكامل</t>
  </si>
  <si>
    <t>حصة من نتائج شركات المشاريع المشتركة</t>
  </si>
  <si>
    <t>إيرادات الخدمات البحرية وخدمات الوكالات</t>
  </si>
  <si>
    <t xml:space="preserve">إيرادات فوائد من قروض لشركات المشاريع المشتركة </t>
  </si>
  <si>
    <t>إيرادات فوائد وتوزيعات أرباح وأرباح من بنوك إسلامية</t>
  </si>
  <si>
    <t>إيرادات أخرى</t>
  </si>
  <si>
    <t>مجموع الإيرادات</t>
  </si>
  <si>
    <t>المصاريف:</t>
  </si>
  <si>
    <t xml:space="preserve">مصاريف تشغيلية </t>
  </si>
  <si>
    <t xml:space="preserve">مصاريف عمومية وإدارية </t>
  </si>
  <si>
    <t>إهلاك ممتلكات ومعدات</t>
  </si>
  <si>
    <t>مصاريف التمويل</t>
  </si>
  <si>
    <t>مجموع المصاريف</t>
  </si>
  <si>
    <t>الربح التشغيلي</t>
  </si>
  <si>
    <t>صندوق دعم الأنشطة الاجتماعية والرياضية</t>
  </si>
  <si>
    <t>الربح / (الخسارة) من مشتقات التحوط لشركات المشروع المشترك</t>
  </si>
  <si>
    <t>ربح السنة</t>
  </si>
  <si>
    <t>موزع على:</t>
  </si>
  <si>
    <t xml:space="preserve">مالكي الشركة </t>
  </si>
  <si>
    <t>أسهم غير مسيطرة</t>
  </si>
  <si>
    <t xml:space="preserve">المجموع </t>
  </si>
  <si>
    <t>العائد الأساسي والمعدل على السهم (بالريال القطري للسهم)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</si>
</sst>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164" fontId="6" fillId="0" borderId="0" xfId="1" applyNumberFormat="1" applyFont="1"/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justify" vertical="top" wrapText="1"/>
    </xf>
    <xf numFmtId="164" fontId="14" fillId="0" borderId="0" xfId="1" applyNumberFormat="1" applyFont="1" applyAlignment="1">
      <alignment horizontal="center"/>
    </xf>
    <xf numFmtId="0" fontId="10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164" fontId="6" fillId="0" borderId="0" xfId="2" applyNumberFormat="1" applyFont="1" applyAlignment="1">
      <alignment horizontal="center"/>
    </xf>
    <xf numFmtId="164" fontId="6" fillId="0" borderId="0" xfId="2" quotePrefix="1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6" fillId="0" borderId="1" xfId="2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2" xfId="2" quotePrefix="1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7" fillId="0" borderId="1" xfId="7" applyFont="1" applyBorder="1" applyAlignment="1">
      <alignment horizontal="left" vertical="top" wrapText="1"/>
    </xf>
    <xf numFmtId="0" fontId="6" fillId="0" borderId="0" xfId="7" applyFont="1"/>
    <xf numFmtId="0" fontId="7" fillId="0" borderId="0" xfId="7" applyFont="1"/>
    <xf numFmtId="164" fontId="6" fillId="0" borderId="0" xfId="3" applyNumberFormat="1" applyFont="1"/>
    <xf numFmtId="164" fontId="6" fillId="0" borderId="0" xfId="3" quotePrefix="1" applyNumberFormat="1" applyFont="1" applyAlignment="1">
      <alignment horizontal="right"/>
    </xf>
    <xf numFmtId="0" fontId="6" fillId="0" borderId="0" xfId="7" applyFont="1" applyAlignment="1">
      <alignment vertical="top" wrapText="1"/>
    </xf>
    <xf numFmtId="165" fontId="6" fillId="0" borderId="0" xfId="7" applyNumberFormat="1" applyFont="1"/>
    <xf numFmtId="0" fontId="6" fillId="0" borderId="4" xfId="7" applyFont="1" applyBorder="1"/>
    <xf numFmtId="164" fontId="6" fillId="0" borderId="1" xfId="3" applyNumberFormat="1" applyFont="1" applyBorder="1"/>
    <xf numFmtId="164" fontId="6" fillId="0" borderId="1" xfId="3" applyNumberFormat="1" applyFont="1" applyBorder="1" applyAlignment="1">
      <alignment horizontal="center" vertical="top" wrapText="1"/>
    </xf>
    <xf numFmtId="164" fontId="6" fillId="0" borderId="3" xfId="3" applyNumberFormat="1" applyFont="1" applyBorder="1" applyAlignment="1">
      <alignment horizontal="center" vertical="top" wrapText="1"/>
    </xf>
    <xf numFmtId="164" fontId="6" fillId="0" borderId="0" xfId="3" applyNumberFormat="1" applyFont="1" applyAlignment="1">
      <alignment horizontal="center" vertical="top" wrapText="1"/>
    </xf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center" vertical="top" wrapText="1"/>
    </xf>
    <xf numFmtId="164" fontId="6" fillId="0" borderId="0" xfId="1" applyNumberFormat="1" applyFont="1" applyAlignment="1">
      <alignment horizontal="center" vertical="top" wrapText="1"/>
    </xf>
    <xf numFmtId="164" fontId="6" fillId="0" borderId="3" xfId="1" quotePrefix="1" applyNumberFormat="1" applyFont="1" applyBorder="1" applyAlignment="1">
      <alignment horizontal="right"/>
    </xf>
    <xf numFmtId="164" fontId="6" fillId="0" borderId="3" xfId="1" applyNumberFormat="1" applyFont="1" applyBorder="1" applyAlignment="1">
      <alignment horizontal="center" vertical="top" wrapText="1"/>
    </xf>
    <xf numFmtId="0" fontId="6" fillId="0" borderId="6" xfId="7" quotePrefix="1" applyFont="1" applyBorder="1" applyAlignment="1">
      <alignment horizontal="center" wrapText="1"/>
    </xf>
    <xf numFmtId="0" fontId="3" fillId="0" borderId="0" xfId="0" applyFont="1"/>
    <xf numFmtId="0" fontId="7" fillId="0" borderId="1" xfId="7" applyFont="1" applyBorder="1" applyAlignment="1">
      <alignment horizontal="left"/>
    </xf>
    <xf numFmtId="43" fontId="7" fillId="0" borderId="0" xfId="2" quotePrefix="1" applyFont="1" applyAlignment="1">
      <alignment horizontal="center"/>
    </xf>
    <xf numFmtId="43" fontId="15" fillId="0" borderId="0" xfId="2" quotePrefix="1" applyFont="1" applyAlignment="1">
      <alignment horizontal="center"/>
    </xf>
    <xf numFmtId="43" fontId="6" fillId="0" borderId="0" xfId="1" applyFont="1" applyAlignment="1">
      <alignment horizontal="center"/>
    </xf>
    <xf numFmtId="0" fontId="17" fillId="0" borderId="0" xfId="0" applyFont="1"/>
    <xf numFmtId="0" fontId="16" fillId="0" borderId="0" xfId="8" applyFont="1"/>
    <xf numFmtId="43" fontId="15" fillId="0" borderId="0" xfId="7" applyNumberFormat="1" applyFont="1"/>
    <xf numFmtId="43" fontId="15" fillId="0" borderId="0" xfId="0" applyNumberFormat="1" applyFont="1" applyAlignment="1">
      <alignment horizontal="center"/>
    </xf>
    <xf numFmtId="164" fontId="6" fillId="0" borderId="3" xfId="3" quotePrefix="1" applyNumberFormat="1" applyFont="1" applyBorder="1" applyAlignment="1">
      <alignment horizontal="right"/>
    </xf>
    <xf numFmtId="0" fontId="7" fillId="0" borderId="1" xfId="7" applyFont="1" applyBorder="1" applyAlignment="1">
      <alignment horizontal="right"/>
    </xf>
    <xf numFmtId="164" fontId="15" fillId="0" borderId="0" xfId="2" quotePrefix="1" applyNumberFormat="1" applyFont="1" applyAlignment="1">
      <alignment horizontal="center"/>
    </xf>
    <xf numFmtId="0" fontId="6" fillId="0" borderId="6" xfId="7" quotePrefix="1" applyFont="1" applyFill="1" applyBorder="1" applyAlignment="1">
      <alignment horizontal="center" wrapText="1"/>
    </xf>
    <xf numFmtId="0" fontId="6" fillId="0" borderId="0" xfId="7" applyFont="1" applyFill="1"/>
    <xf numFmtId="164" fontId="6" fillId="0" borderId="0" xfId="3" applyNumberFormat="1" applyFont="1" applyFill="1"/>
    <xf numFmtId="164" fontId="6" fillId="0" borderId="1" xfId="3" applyNumberFormat="1" applyFont="1" applyFill="1" applyBorder="1"/>
    <xf numFmtId="164" fontId="6" fillId="0" borderId="1" xfId="3" applyNumberFormat="1" applyFont="1" applyFill="1" applyBorder="1" applyAlignment="1">
      <alignment horizontal="center" vertical="top" wrapText="1"/>
    </xf>
    <xf numFmtId="164" fontId="6" fillId="0" borderId="0" xfId="3" quotePrefix="1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center" vertical="top" wrapText="1"/>
    </xf>
    <xf numFmtId="164" fontId="6" fillId="0" borderId="3" xfId="3" quotePrefix="1" applyNumberFormat="1" applyFont="1" applyFill="1" applyBorder="1" applyAlignment="1">
      <alignment horizontal="right"/>
    </xf>
    <xf numFmtId="164" fontId="6" fillId="0" borderId="3" xfId="3" applyNumberFormat="1" applyFont="1" applyFill="1" applyBorder="1" applyAlignment="1">
      <alignment horizontal="center" vertical="top" wrapText="1"/>
    </xf>
    <xf numFmtId="43" fontId="6" fillId="0" borderId="5" xfId="3" applyFont="1" applyFill="1" applyBorder="1" applyAlignment="1">
      <alignment horizontal="center" wrapText="1"/>
    </xf>
    <xf numFmtId="0" fontId="10" fillId="0" borderId="0" xfId="0" quotePrefix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4" fontId="6" fillId="0" borderId="0" xfId="2" quotePrefix="1" applyNumberFormat="1" applyFont="1" applyFill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6" fillId="0" borderId="2" xfId="2" quotePrefix="1" applyNumberFormat="1" applyFont="1" applyFill="1" applyBorder="1" applyAlignment="1">
      <alignment horizontal="center"/>
    </xf>
    <xf numFmtId="0" fontId="7" fillId="0" borderId="1" xfId="7" applyFont="1" applyFill="1" applyBorder="1" applyAlignment="1">
      <alignment horizontal="right"/>
    </xf>
    <xf numFmtId="0" fontId="6" fillId="0" borderId="0" xfId="0" applyFont="1" applyFill="1"/>
    <xf numFmtId="164" fontId="15" fillId="0" borderId="0" xfId="2" quotePrefix="1" applyNumberFormat="1" applyFont="1" applyFill="1" applyAlignment="1">
      <alignment horizontal="center"/>
    </xf>
    <xf numFmtId="3" fontId="19" fillId="0" borderId="0" xfId="0" applyNumberFormat="1" applyFont="1" applyAlignment="1">
      <alignment horizontal="right" vertical="center" wrapText="1" indent="1"/>
    </xf>
    <xf numFmtId="2" fontId="6" fillId="0" borderId="0" xfId="0" applyNumberFormat="1" applyFont="1"/>
    <xf numFmtId="2" fontId="6" fillId="0" borderId="0" xfId="7" applyNumberFormat="1" applyFont="1"/>
    <xf numFmtId="0" fontId="20" fillId="0" borderId="0" xfId="0" applyFont="1" applyAlignment="1">
      <alignment horizontal="right" vertical="center" wrapText="1" readingOrder="2"/>
    </xf>
    <xf numFmtId="0" fontId="21" fillId="0" borderId="0" xfId="0" applyFont="1" applyAlignment="1">
      <alignment horizontal="right" vertical="center" wrapText="1" readingOrder="2"/>
    </xf>
    <xf numFmtId="0" fontId="22" fillId="0" borderId="0" xfId="0" applyFont="1" applyAlignment="1">
      <alignment horizontal="right" vertical="center" wrapText="1" readingOrder="2"/>
    </xf>
    <xf numFmtId="0" fontId="21" fillId="0" borderId="0" xfId="0" applyFont="1" applyAlignment="1">
      <alignment horizontal="right" vertical="center" readingOrder="2"/>
    </xf>
    <xf numFmtId="0" fontId="23" fillId="0" borderId="0" xfId="0" applyFont="1" applyAlignment="1">
      <alignment horizontal="right" vertical="center" wrapText="1" readingOrder="2"/>
    </xf>
    <xf numFmtId="0" fontId="24" fillId="0" borderId="0" xfId="0" applyFont="1" applyAlignment="1">
      <alignment horizontal="right" vertical="center" wrapText="1" readingOrder="2"/>
    </xf>
    <xf numFmtId="0" fontId="6" fillId="0" borderId="0" xfId="12" applyFont="1"/>
  </cellXfs>
  <cellStyles count="18">
    <cellStyle name="Comma" xfId="1" builtinId="3"/>
    <cellStyle name="Comma 2" xfId="2" xr:uid="{00000000-0005-0000-0000-000001000000}"/>
    <cellStyle name="Comma 2 2" xfId="3" xr:uid="{00000000-0005-0000-0000-000002000000}"/>
    <cellStyle name="Comma 2 2 2" xfId="17" xr:uid="{646939C5-74FE-4543-8844-6AA674AA55F0}"/>
    <cellStyle name="Comma 2 3" xfId="15" xr:uid="{4D883349-E216-4B85-AFE5-C63C1BB52DC7}"/>
    <cellStyle name="Comma 3" xfId="4" xr:uid="{00000000-0005-0000-0000-000003000000}"/>
    <cellStyle name="Comma 3 2" xfId="13" xr:uid="{54116923-445F-4F25-A61D-7D8FCFDF7E5B}"/>
    <cellStyle name="Comma 4" xfId="5" xr:uid="{00000000-0005-0000-0000-000004000000}"/>
    <cellStyle name="Comma 5" xfId="6" xr:uid="{00000000-0005-0000-0000-000005000000}"/>
    <cellStyle name="Comma 6" xfId="14" xr:uid="{4A21AF0B-D879-4183-ACFB-41C23DDD8C5B}"/>
    <cellStyle name="Normal" xfId="0" builtinId="0"/>
    <cellStyle name="Normal 2" xfId="7" xr:uid="{00000000-0005-0000-0000-000007000000}"/>
    <cellStyle name="Normal 2 2" xfId="12" xr:uid="{7EEE2F1A-85C6-4431-A073-CFE0C3E0FBAB}"/>
    <cellStyle name="Normal 3" xfId="8" xr:uid="{00000000-0005-0000-0000-000008000000}"/>
    <cellStyle name="Normal 3 2" xfId="16" xr:uid="{1499B6A3-89E3-4E8F-8534-DDBA55014739}"/>
    <cellStyle name="Normal 5" xfId="9" xr:uid="{00000000-0005-0000-0000-000009000000}"/>
    <cellStyle name="Normal 6" xfId="10" xr:uid="{00000000-0005-0000-0000-00000A000000}"/>
    <cellStyle name="Percent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_Files\Pravin\QGTC\Reports\Accounts%2030-Jun-2005\Trial%20Balance%2030-6-2005%20Board%20Mee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_Files\Pravin\QGTC\Reports\Accounts%2030-Jun-2005\Trial%20Bal%2030-Apr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00%20Note%20line-Combined%20Leadsheet%20200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Re-grouped"/>
      <sheetName val="Original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BS (4)"/>
      <sheetName val="P&amp;L - BS (3)"/>
      <sheetName val="P&amp;L - BS (2)"/>
      <sheetName val="P&amp;L - BS"/>
      <sheetName val="Sheet1 (2)"/>
      <sheetName val="Original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/>
          </cell>
        </row>
        <row r="3">
          <cell r="J3" t="str">
            <v/>
          </cell>
        </row>
        <row r="4">
          <cell r="J4" t="str">
            <v/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  <row r="26">
          <cell r="J26" t="str">
            <v/>
          </cell>
        </row>
        <row r="27">
          <cell r="J27" t="str">
            <v/>
          </cell>
        </row>
        <row r="28">
          <cell r="J28" t="str">
            <v/>
          </cell>
        </row>
        <row r="29">
          <cell r="J29" t="str">
            <v/>
          </cell>
        </row>
        <row r="30">
          <cell r="J30" t="str">
            <v/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  <row r="36">
          <cell r="J36" t="str">
            <v/>
          </cell>
        </row>
        <row r="37">
          <cell r="J37" t="str">
            <v/>
          </cell>
        </row>
        <row r="38">
          <cell r="J38" t="str">
            <v/>
          </cell>
        </row>
        <row r="39">
          <cell r="J39" t="str">
            <v/>
          </cell>
        </row>
        <row r="40">
          <cell r="J40" t="str">
            <v/>
          </cell>
        </row>
        <row r="41">
          <cell r="J41" t="str">
            <v/>
          </cell>
        </row>
        <row r="42">
          <cell r="J42" t="str">
            <v/>
          </cell>
        </row>
        <row r="43">
          <cell r="J43" t="str">
            <v/>
          </cell>
        </row>
        <row r="44">
          <cell r="J44" t="str">
            <v/>
          </cell>
        </row>
        <row r="45">
          <cell r="J45" t="str">
            <v/>
          </cell>
        </row>
        <row r="46">
          <cell r="J46" t="str">
            <v/>
          </cell>
        </row>
        <row r="47">
          <cell r="J47" t="str">
            <v/>
          </cell>
        </row>
        <row r="48">
          <cell r="J48" t="str">
            <v/>
          </cell>
        </row>
        <row r="49">
          <cell r="J49" t="str">
            <v/>
          </cell>
        </row>
        <row r="50">
          <cell r="J50" t="str">
            <v/>
          </cell>
        </row>
        <row r="51">
          <cell r="J51" t="str">
            <v/>
          </cell>
        </row>
        <row r="52">
          <cell r="J52" t="str">
            <v/>
          </cell>
        </row>
        <row r="53">
          <cell r="J53" t="str">
            <v/>
          </cell>
        </row>
        <row r="54">
          <cell r="J54" t="str">
            <v/>
          </cell>
        </row>
        <row r="55">
          <cell r="J55" t="str">
            <v/>
          </cell>
        </row>
        <row r="56">
          <cell r="J56" t="str">
            <v/>
          </cell>
        </row>
        <row r="57">
          <cell r="J57" t="str">
            <v/>
          </cell>
        </row>
        <row r="58">
          <cell r="J58" t="str">
            <v/>
          </cell>
        </row>
        <row r="59">
          <cell r="J59" t="str">
            <v/>
          </cell>
        </row>
        <row r="60">
          <cell r="J60" t="str">
            <v/>
          </cell>
        </row>
        <row r="61">
          <cell r="J61" t="str">
            <v/>
          </cell>
        </row>
        <row r="62">
          <cell r="J62" t="str">
            <v/>
          </cell>
        </row>
        <row r="63">
          <cell r="J63" t="str">
            <v/>
          </cell>
        </row>
        <row r="64">
          <cell r="J64" t="str">
            <v/>
          </cell>
        </row>
        <row r="65">
          <cell r="J65" t="str">
            <v/>
          </cell>
        </row>
        <row r="66">
          <cell r="J66" t="str">
            <v/>
          </cell>
        </row>
        <row r="67">
          <cell r="J67" t="str">
            <v/>
          </cell>
        </row>
        <row r="68">
          <cell r="J68" t="str">
            <v/>
          </cell>
        </row>
        <row r="69">
          <cell r="J69" t="str">
            <v/>
          </cell>
        </row>
        <row r="70">
          <cell r="J70" t="str">
            <v/>
          </cell>
        </row>
        <row r="71">
          <cell r="J71" t="str">
            <v/>
          </cell>
        </row>
        <row r="72">
          <cell r="J72" t="str">
            <v/>
          </cell>
        </row>
        <row r="73">
          <cell r="J73" t="str">
            <v/>
          </cell>
        </row>
        <row r="74">
          <cell r="J74" t="str">
            <v/>
          </cell>
        </row>
        <row r="75">
          <cell r="J75" t="str">
            <v/>
          </cell>
        </row>
        <row r="76">
          <cell r="J76" t="str">
            <v/>
          </cell>
        </row>
        <row r="77">
          <cell r="J77" t="str">
            <v/>
          </cell>
        </row>
        <row r="78">
          <cell r="J78" t="str">
            <v/>
          </cell>
        </row>
        <row r="79">
          <cell r="J79" t="str">
            <v/>
          </cell>
        </row>
        <row r="80">
          <cell r="J80" t="str">
            <v/>
          </cell>
        </row>
        <row r="81">
          <cell r="J81" t="str">
            <v/>
          </cell>
        </row>
        <row r="82">
          <cell r="J82" t="str">
            <v/>
          </cell>
        </row>
        <row r="83">
          <cell r="J83" t="str">
            <v/>
          </cell>
        </row>
        <row r="84">
          <cell r="J84" t="str">
            <v/>
          </cell>
        </row>
        <row r="85">
          <cell r="J85" t="str">
            <v/>
          </cell>
        </row>
        <row r="86">
          <cell r="J86" t="str">
            <v/>
          </cell>
        </row>
        <row r="87">
          <cell r="J87" t="str">
            <v/>
          </cell>
        </row>
        <row r="88">
          <cell r="J88" t="str">
            <v/>
          </cell>
        </row>
        <row r="89">
          <cell r="J89" t="str">
            <v/>
          </cell>
        </row>
        <row r="90">
          <cell r="J90" t="str">
            <v/>
          </cell>
        </row>
        <row r="91">
          <cell r="J91" t="str">
            <v/>
          </cell>
        </row>
        <row r="92">
          <cell r="J92" t="str">
            <v/>
          </cell>
        </row>
        <row r="93">
          <cell r="J93" t="str">
            <v/>
          </cell>
        </row>
        <row r="94">
          <cell r="J94" t="str">
            <v/>
          </cell>
        </row>
        <row r="95">
          <cell r="J95" t="str">
            <v/>
          </cell>
        </row>
        <row r="96">
          <cell r="J96" t="str">
            <v/>
          </cell>
        </row>
        <row r="97">
          <cell r="J97" t="str">
            <v/>
          </cell>
        </row>
        <row r="98">
          <cell r="J98" t="str">
            <v/>
          </cell>
        </row>
        <row r="99">
          <cell r="J99" t="str">
            <v/>
          </cell>
        </row>
        <row r="100">
          <cell r="J100" t="str">
            <v/>
          </cell>
        </row>
        <row r="101">
          <cell r="J101" t="str">
            <v/>
          </cell>
        </row>
        <row r="102">
          <cell r="J102" t="str">
            <v/>
          </cell>
        </row>
        <row r="103">
          <cell r="J103" t="str">
            <v/>
          </cell>
        </row>
        <row r="104">
          <cell r="J104" t="str">
            <v/>
          </cell>
        </row>
        <row r="105">
          <cell r="J105" t="str">
            <v/>
          </cell>
        </row>
        <row r="106">
          <cell r="J106" t="str">
            <v/>
          </cell>
        </row>
        <row r="107">
          <cell r="J107" t="str">
            <v/>
          </cell>
        </row>
        <row r="108">
          <cell r="J108" t="str">
            <v/>
          </cell>
        </row>
        <row r="109">
          <cell r="J109" t="str">
            <v/>
          </cell>
        </row>
        <row r="110">
          <cell r="J110" t="str">
            <v/>
          </cell>
        </row>
        <row r="111">
          <cell r="J111" t="str">
            <v/>
          </cell>
        </row>
        <row r="112">
          <cell r="J112" t="str">
            <v/>
          </cell>
        </row>
        <row r="113">
          <cell r="J113" t="str">
            <v/>
          </cell>
        </row>
        <row r="114">
          <cell r="J114" t="str">
            <v/>
          </cell>
        </row>
        <row r="115">
          <cell r="J115" t="str">
            <v/>
          </cell>
        </row>
        <row r="116">
          <cell r="J116" t="str">
            <v/>
          </cell>
        </row>
        <row r="117">
          <cell r="J117" t="str">
            <v/>
          </cell>
        </row>
        <row r="118">
          <cell r="J118" t="str">
            <v/>
          </cell>
        </row>
        <row r="119">
          <cell r="J119" t="str">
            <v/>
          </cell>
        </row>
        <row r="120">
          <cell r="J120" t="str">
            <v/>
          </cell>
        </row>
        <row r="121">
          <cell r="J121" t="str">
            <v/>
          </cell>
        </row>
        <row r="122">
          <cell r="J122" t="str">
            <v/>
          </cell>
        </row>
        <row r="123">
          <cell r="J123" t="str">
            <v/>
          </cell>
        </row>
        <row r="124">
          <cell r="J124" t="str">
            <v/>
          </cell>
        </row>
        <row r="125">
          <cell r="J125" t="str">
            <v/>
          </cell>
        </row>
        <row r="126">
          <cell r="J126" t="str">
            <v/>
          </cell>
        </row>
        <row r="127">
          <cell r="J127" t="str">
            <v/>
          </cell>
        </row>
        <row r="128">
          <cell r="J128" t="str">
            <v/>
          </cell>
        </row>
        <row r="129">
          <cell r="J129" t="str">
            <v/>
          </cell>
        </row>
        <row r="130">
          <cell r="J130" t="str">
            <v/>
          </cell>
        </row>
        <row r="131">
          <cell r="J131" t="str">
            <v/>
          </cell>
        </row>
        <row r="132">
          <cell r="J132" t="str">
            <v/>
          </cell>
        </row>
        <row r="133">
          <cell r="J133" t="str">
            <v/>
          </cell>
        </row>
        <row r="134">
          <cell r="J134" t="str">
            <v/>
          </cell>
        </row>
        <row r="135">
          <cell r="J135" t="str">
            <v/>
          </cell>
        </row>
        <row r="136">
          <cell r="J136" t="str">
            <v/>
          </cell>
        </row>
        <row r="137">
          <cell r="J137" t="str">
            <v/>
          </cell>
        </row>
        <row r="138">
          <cell r="J138" t="str">
            <v/>
          </cell>
        </row>
        <row r="139">
          <cell r="J139" t="str">
            <v/>
          </cell>
        </row>
        <row r="140">
          <cell r="J140" t="str">
            <v/>
          </cell>
        </row>
        <row r="141">
          <cell r="J141" t="str">
            <v/>
          </cell>
        </row>
        <row r="142">
          <cell r="J142" t="str">
            <v/>
          </cell>
        </row>
        <row r="143">
          <cell r="J143" t="str">
            <v/>
          </cell>
        </row>
        <row r="144">
          <cell r="J144" t="str">
            <v/>
          </cell>
        </row>
        <row r="145">
          <cell r="J145" t="str">
            <v/>
          </cell>
        </row>
        <row r="146">
          <cell r="J146" t="str">
            <v/>
          </cell>
        </row>
        <row r="147">
          <cell r="J147" t="str">
            <v/>
          </cell>
        </row>
        <row r="148">
          <cell r="J148" t="str">
            <v/>
          </cell>
        </row>
        <row r="149">
          <cell r="J149" t="str">
            <v/>
          </cell>
        </row>
        <row r="150">
          <cell r="J150" t="str">
            <v/>
          </cell>
        </row>
        <row r="151">
          <cell r="J151" t="str">
            <v/>
          </cell>
        </row>
        <row r="152">
          <cell r="J152" t="str">
            <v/>
          </cell>
        </row>
        <row r="153">
          <cell r="J153" t="str">
            <v/>
          </cell>
        </row>
        <row r="154">
          <cell r="J154" t="str">
            <v/>
          </cell>
        </row>
        <row r="155">
          <cell r="J155" t="str">
            <v/>
          </cell>
        </row>
        <row r="156">
          <cell r="J156" t="str">
            <v/>
          </cell>
        </row>
        <row r="157">
          <cell r="J157" t="str">
            <v/>
          </cell>
        </row>
        <row r="158">
          <cell r="J158" t="str">
            <v/>
          </cell>
        </row>
        <row r="159">
          <cell r="J159" t="str">
            <v/>
          </cell>
        </row>
        <row r="160">
          <cell r="J160" t="str">
            <v/>
          </cell>
        </row>
        <row r="161">
          <cell r="J161" t="str">
            <v/>
          </cell>
        </row>
        <row r="162">
          <cell r="J162" t="str">
            <v/>
          </cell>
        </row>
        <row r="163">
          <cell r="J163" t="str">
            <v/>
          </cell>
        </row>
        <row r="164">
          <cell r="J164" t="str">
            <v/>
          </cell>
        </row>
        <row r="165">
          <cell r="J165" t="str">
            <v/>
          </cell>
        </row>
        <row r="166">
          <cell r="J166" t="str">
            <v/>
          </cell>
        </row>
        <row r="167">
          <cell r="J167" t="str">
            <v/>
          </cell>
        </row>
        <row r="168">
          <cell r="J168" t="str">
            <v/>
          </cell>
        </row>
        <row r="169">
          <cell r="J169" t="str">
            <v/>
          </cell>
        </row>
        <row r="170">
          <cell r="J170" t="str">
            <v/>
          </cell>
        </row>
        <row r="171">
          <cell r="J171" t="str">
            <v/>
          </cell>
        </row>
        <row r="172">
          <cell r="J172" t="str">
            <v/>
          </cell>
        </row>
        <row r="173">
          <cell r="J173" t="str">
            <v/>
          </cell>
        </row>
        <row r="174">
          <cell r="J174" t="str">
            <v/>
          </cell>
        </row>
        <row r="175">
          <cell r="J175" t="str">
            <v/>
          </cell>
        </row>
        <row r="176">
          <cell r="J17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>
            <v>2006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5">
          <cell r="F5">
            <v>26994493</v>
          </cell>
          <cell r="H5">
            <v>0</v>
          </cell>
          <cell r="I5">
            <v>26994493</v>
          </cell>
          <cell r="J5">
            <v>0</v>
          </cell>
          <cell r="K5">
            <v>26994493</v>
          </cell>
          <cell r="M5">
            <v>34174894</v>
          </cell>
        </row>
        <row r="6">
          <cell r="F6">
            <v>1662158624</v>
          </cell>
          <cell r="H6">
            <v>0</v>
          </cell>
          <cell r="I6">
            <v>1662158624</v>
          </cell>
          <cell r="J6">
            <v>0</v>
          </cell>
          <cell r="K6">
            <v>1662158624</v>
          </cell>
          <cell r="M6">
            <v>896930871</v>
          </cell>
        </row>
        <row r="7">
          <cell r="F7">
            <v>1689153117</v>
          </cell>
          <cell r="H7">
            <v>0</v>
          </cell>
          <cell r="I7">
            <v>1689153117</v>
          </cell>
          <cell r="J7">
            <v>0</v>
          </cell>
          <cell r="K7">
            <v>1689153117</v>
          </cell>
          <cell r="M7">
            <v>931105765</v>
          </cell>
        </row>
        <row r="9">
          <cell r="F9">
            <v>14918569</v>
          </cell>
          <cell r="H9">
            <v>0</v>
          </cell>
          <cell r="I9">
            <v>14918569</v>
          </cell>
          <cell r="J9">
            <v>0</v>
          </cell>
          <cell r="K9">
            <v>14918569</v>
          </cell>
          <cell r="M9">
            <v>13915820</v>
          </cell>
        </row>
        <row r="10">
          <cell r="F10">
            <v>614892</v>
          </cell>
          <cell r="H10">
            <v>0</v>
          </cell>
          <cell r="I10">
            <v>614892</v>
          </cell>
          <cell r="J10">
            <v>0</v>
          </cell>
          <cell r="K10">
            <v>614892</v>
          </cell>
          <cell r="M10">
            <v>92714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15533461</v>
          </cell>
          <cell r="H12">
            <v>0</v>
          </cell>
          <cell r="I12">
            <v>15533461</v>
          </cell>
          <cell r="J12">
            <v>0</v>
          </cell>
          <cell r="K12">
            <v>15533461</v>
          </cell>
          <cell r="M12">
            <v>14008534</v>
          </cell>
        </row>
        <row r="14">
          <cell r="F14">
            <v>18943096</v>
          </cell>
          <cell r="H14">
            <v>-1639</v>
          </cell>
          <cell r="I14">
            <v>18941457</v>
          </cell>
          <cell r="J14">
            <v>0</v>
          </cell>
          <cell r="K14">
            <v>18941457</v>
          </cell>
          <cell r="M14">
            <v>119384</v>
          </cell>
        </row>
        <row r="15">
          <cell r="F15">
            <v>18943096</v>
          </cell>
          <cell r="H15">
            <v>-1639</v>
          </cell>
          <cell r="I15">
            <v>18941457</v>
          </cell>
          <cell r="J15">
            <v>0</v>
          </cell>
          <cell r="K15">
            <v>18941457</v>
          </cell>
          <cell r="M15">
            <v>119384</v>
          </cell>
        </row>
        <row r="17"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</row>
        <row r="19">
          <cell r="F19">
            <v>316530</v>
          </cell>
          <cell r="H19">
            <v>0</v>
          </cell>
          <cell r="I19">
            <v>316530</v>
          </cell>
          <cell r="J19">
            <v>0</v>
          </cell>
          <cell r="K19">
            <v>316530</v>
          </cell>
          <cell r="M19">
            <v>326780</v>
          </cell>
        </row>
        <row r="20">
          <cell r="F20">
            <v>-141682</v>
          </cell>
          <cell r="H20">
            <v>0</v>
          </cell>
          <cell r="I20">
            <v>-141682</v>
          </cell>
          <cell r="J20">
            <v>0</v>
          </cell>
          <cell r="K20">
            <v>-141682</v>
          </cell>
          <cell r="M20">
            <v>-35581</v>
          </cell>
        </row>
        <row r="21">
          <cell r="F21">
            <v>74181</v>
          </cell>
          <cell r="H21">
            <v>0</v>
          </cell>
          <cell r="I21">
            <v>74181</v>
          </cell>
          <cell r="J21">
            <v>0</v>
          </cell>
          <cell r="K21">
            <v>74181</v>
          </cell>
          <cell r="M21">
            <v>74180</v>
          </cell>
        </row>
        <row r="22">
          <cell r="F22">
            <v>-18353</v>
          </cell>
          <cell r="H22">
            <v>0</v>
          </cell>
          <cell r="I22">
            <v>-18353</v>
          </cell>
          <cell r="J22">
            <v>0</v>
          </cell>
          <cell r="K22">
            <v>-18353</v>
          </cell>
          <cell r="M22">
            <v>-7225</v>
          </cell>
        </row>
        <row r="23">
          <cell r="F23">
            <v>68283</v>
          </cell>
          <cell r="H23">
            <v>0</v>
          </cell>
          <cell r="I23">
            <v>68283</v>
          </cell>
          <cell r="J23">
            <v>0</v>
          </cell>
          <cell r="K23">
            <v>68283</v>
          </cell>
          <cell r="M23">
            <v>68283</v>
          </cell>
        </row>
        <row r="24">
          <cell r="F24">
            <v>-25037</v>
          </cell>
          <cell r="H24">
            <v>0</v>
          </cell>
          <cell r="I24">
            <v>-25037</v>
          </cell>
          <cell r="J24">
            <v>0</v>
          </cell>
          <cell r="K24">
            <v>-25037</v>
          </cell>
          <cell r="M24">
            <v>-11381</v>
          </cell>
        </row>
        <row r="25">
          <cell r="F25">
            <v>48600</v>
          </cell>
          <cell r="H25">
            <v>0</v>
          </cell>
          <cell r="I25">
            <v>48600</v>
          </cell>
          <cell r="J25">
            <v>0</v>
          </cell>
          <cell r="K25">
            <v>48600</v>
          </cell>
          <cell r="M25">
            <v>87817</v>
          </cell>
        </row>
        <row r="26">
          <cell r="F26">
            <v>-10847</v>
          </cell>
          <cell r="H26">
            <v>0</v>
          </cell>
          <cell r="I26">
            <v>-10847</v>
          </cell>
          <cell r="J26">
            <v>0</v>
          </cell>
          <cell r="K26">
            <v>-10847</v>
          </cell>
          <cell r="M26">
            <v>-4675</v>
          </cell>
        </row>
        <row r="27">
          <cell r="F27">
            <v>311675</v>
          </cell>
          <cell r="H27">
            <v>0</v>
          </cell>
          <cell r="I27">
            <v>311675</v>
          </cell>
          <cell r="J27">
            <v>0</v>
          </cell>
          <cell r="K27">
            <v>311675</v>
          </cell>
          <cell r="M27">
            <v>498198</v>
          </cell>
        </row>
        <row r="29">
          <cell r="F29">
            <v>72667987</v>
          </cell>
          <cell r="H29">
            <v>0</v>
          </cell>
          <cell r="I29">
            <v>72667987</v>
          </cell>
          <cell r="J29">
            <v>0</v>
          </cell>
          <cell r="K29">
            <v>72667987</v>
          </cell>
          <cell r="M29">
            <v>124774164</v>
          </cell>
        </row>
        <row r="30">
          <cell r="F30">
            <v>72667987</v>
          </cell>
          <cell r="H30">
            <v>0</v>
          </cell>
          <cell r="I30">
            <v>72667987</v>
          </cell>
          <cell r="J30">
            <v>0</v>
          </cell>
          <cell r="K30">
            <v>72667987</v>
          </cell>
          <cell r="M30">
            <v>124774164</v>
          </cell>
        </row>
        <row r="32"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438087455</v>
          </cell>
        </row>
        <row r="33">
          <cell r="F33">
            <v>178584190</v>
          </cell>
          <cell r="H33">
            <v>3980307</v>
          </cell>
          <cell r="I33">
            <v>182564497</v>
          </cell>
          <cell r="J33">
            <v>0</v>
          </cell>
          <cell r="K33">
            <v>182564497</v>
          </cell>
          <cell r="M33">
            <v>178584190</v>
          </cell>
        </row>
        <row r="34">
          <cell r="F34">
            <v>58435268</v>
          </cell>
          <cell r="H34">
            <v>1302413</v>
          </cell>
          <cell r="I34">
            <v>59737681</v>
          </cell>
          <cell r="J34">
            <v>0</v>
          </cell>
          <cell r="K34">
            <v>59737681</v>
          </cell>
          <cell r="M34">
            <v>0</v>
          </cell>
        </row>
        <row r="35">
          <cell r="F35">
            <v>331369377</v>
          </cell>
          <cell r="H35">
            <v>0</v>
          </cell>
          <cell r="I35">
            <v>331369377</v>
          </cell>
          <cell r="J35">
            <v>0</v>
          </cell>
          <cell r="K35">
            <v>331369377</v>
          </cell>
          <cell r="M35">
            <v>331369377</v>
          </cell>
        </row>
        <row r="36">
          <cell r="F36">
            <v>594146354</v>
          </cell>
          <cell r="H36">
            <v>13242410</v>
          </cell>
          <cell r="I36">
            <v>607388764</v>
          </cell>
          <cell r="J36">
            <v>0</v>
          </cell>
          <cell r="K36">
            <v>607388764</v>
          </cell>
          <cell r="M36">
            <v>555561999</v>
          </cell>
        </row>
        <row r="37">
          <cell r="F37">
            <v>546</v>
          </cell>
          <cell r="H37">
            <v>12</v>
          </cell>
          <cell r="I37">
            <v>558</v>
          </cell>
          <cell r="J37">
            <v>0</v>
          </cell>
          <cell r="K37">
            <v>558</v>
          </cell>
          <cell r="M37">
            <v>121991188</v>
          </cell>
        </row>
        <row r="38">
          <cell r="F38">
            <v>41774768</v>
          </cell>
          <cell r="H38">
            <v>931081</v>
          </cell>
          <cell r="I38">
            <v>42705849</v>
          </cell>
          <cell r="J38">
            <v>0</v>
          </cell>
          <cell r="K38">
            <v>42705849</v>
          </cell>
          <cell r="M38">
            <v>41774768</v>
          </cell>
        </row>
        <row r="39">
          <cell r="F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31807713</v>
          </cell>
          <cell r="H40">
            <v>708934</v>
          </cell>
          <cell r="I40">
            <v>32516647</v>
          </cell>
          <cell r="J40">
            <v>0</v>
          </cell>
          <cell r="K40">
            <v>32516647</v>
          </cell>
          <cell r="M40">
            <v>0</v>
          </cell>
        </row>
        <row r="41">
          <cell r="F41">
            <v>30880157</v>
          </cell>
          <cell r="H41">
            <v>688261</v>
          </cell>
          <cell r="I41">
            <v>31568418</v>
          </cell>
          <cell r="J41">
            <v>0</v>
          </cell>
          <cell r="K41">
            <v>31568418</v>
          </cell>
          <cell r="M41">
            <v>0</v>
          </cell>
        </row>
        <row r="42">
          <cell r="F42">
            <v>201842256</v>
          </cell>
          <cell r="H42">
            <v>4498686</v>
          </cell>
          <cell r="I42">
            <v>206340942</v>
          </cell>
          <cell r="J42">
            <v>0</v>
          </cell>
          <cell r="K42">
            <v>206340942</v>
          </cell>
          <cell r="M42">
            <v>0</v>
          </cell>
        </row>
        <row r="43">
          <cell r="F43">
            <v>7192347</v>
          </cell>
          <cell r="H43">
            <v>160304</v>
          </cell>
          <cell r="I43">
            <v>7352651</v>
          </cell>
          <cell r="J43">
            <v>0</v>
          </cell>
          <cell r="K43">
            <v>7352651</v>
          </cell>
          <cell r="M43">
            <v>0</v>
          </cell>
        </row>
        <row r="44">
          <cell r="F44">
            <v>1476032976</v>
          </cell>
          <cell r="H44">
            <v>25512408</v>
          </cell>
          <cell r="I44">
            <v>1501545384</v>
          </cell>
          <cell r="J44">
            <v>0</v>
          </cell>
          <cell r="K44">
            <v>1501545384</v>
          </cell>
          <cell r="M44">
            <v>1667368977</v>
          </cell>
        </row>
        <row r="46"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146811844</v>
          </cell>
        </row>
        <row r="47">
          <cell r="F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146811844</v>
          </cell>
        </row>
        <row r="49">
          <cell r="F49">
            <v>1725634917</v>
          </cell>
          <cell r="H49">
            <v>0</v>
          </cell>
          <cell r="I49">
            <v>1725634917</v>
          </cell>
          <cell r="J49">
            <v>0</v>
          </cell>
          <cell r="K49">
            <v>1725634917</v>
          </cell>
          <cell r="M49">
            <v>0</v>
          </cell>
        </row>
        <row r="50">
          <cell r="F50">
            <v>1725634917</v>
          </cell>
          <cell r="H50">
            <v>0</v>
          </cell>
          <cell r="I50">
            <v>1725634917</v>
          </cell>
          <cell r="J50">
            <v>0</v>
          </cell>
          <cell r="K50">
            <v>1725634917</v>
          </cell>
          <cell r="M50">
            <v>0</v>
          </cell>
        </row>
        <row r="52">
          <cell r="F52">
            <v>1085269845</v>
          </cell>
          <cell r="H52">
            <v>0</v>
          </cell>
          <cell r="I52">
            <v>1085269845</v>
          </cell>
          <cell r="J52">
            <v>0</v>
          </cell>
          <cell r="K52">
            <v>1085269845</v>
          </cell>
          <cell r="M52">
            <v>1639</v>
          </cell>
        </row>
        <row r="53">
          <cell r="F53">
            <v>1085269845</v>
          </cell>
          <cell r="H53">
            <v>0</v>
          </cell>
          <cell r="I53">
            <v>1085269845</v>
          </cell>
          <cell r="J53">
            <v>0</v>
          </cell>
          <cell r="K53">
            <v>1085269845</v>
          </cell>
          <cell r="M53">
            <v>1639</v>
          </cell>
        </row>
        <row r="55">
          <cell r="F55">
            <v>32018351</v>
          </cell>
          <cell r="H55">
            <v>-25512408</v>
          </cell>
          <cell r="I55">
            <v>6505943</v>
          </cell>
          <cell r="J55">
            <v>0</v>
          </cell>
          <cell r="K55">
            <v>6505943</v>
          </cell>
          <cell r="M55">
            <v>0</v>
          </cell>
        </row>
        <row r="56">
          <cell r="F56">
            <v>32018351</v>
          </cell>
          <cell r="H56">
            <v>-25512408</v>
          </cell>
          <cell r="I56">
            <v>6505943</v>
          </cell>
          <cell r="J56">
            <v>0</v>
          </cell>
          <cell r="K56">
            <v>6505943</v>
          </cell>
          <cell r="M56">
            <v>0</v>
          </cell>
        </row>
        <row r="58">
          <cell r="F58">
            <v>-1350639</v>
          </cell>
          <cell r="H58">
            <v>0</v>
          </cell>
          <cell r="I58">
            <v>-1350639</v>
          </cell>
          <cell r="J58">
            <v>0</v>
          </cell>
          <cell r="K58">
            <v>-1350639</v>
          </cell>
          <cell r="M58">
            <v>-1965213</v>
          </cell>
        </row>
        <row r="59">
          <cell r="F59">
            <v>-45329194</v>
          </cell>
          <cell r="H59">
            <v>0</v>
          </cell>
          <cell r="I59">
            <v>-45329194</v>
          </cell>
          <cell r="J59">
            <v>0</v>
          </cell>
          <cell r="K59">
            <v>-45329194</v>
          </cell>
          <cell r="M59">
            <v>-5162548</v>
          </cell>
        </row>
        <row r="60">
          <cell r="F60">
            <v>-3886163</v>
          </cell>
          <cell r="H60">
            <v>0</v>
          </cell>
          <cell r="I60">
            <v>-3886163</v>
          </cell>
          <cell r="J60">
            <v>0</v>
          </cell>
          <cell r="K60">
            <v>-3886163</v>
          </cell>
          <cell r="M60">
            <v>0</v>
          </cell>
        </row>
        <row r="61">
          <cell r="F61">
            <v>-50565996</v>
          </cell>
          <cell r="H61">
            <v>0</v>
          </cell>
          <cell r="I61">
            <v>-50565996</v>
          </cell>
          <cell r="J61">
            <v>0</v>
          </cell>
          <cell r="K61">
            <v>-50565996</v>
          </cell>
          <cell r="M61">
            <v>-7127761</v>
          </cell>
        </row>
        <row r="63">
          <cell r="F63">
            <v>-1820764000</v>
          </cell>
          <cell r="H63">
            <v>0</v>
          </cell>
          <cell r="I63">
            <v>-1820764000</v>
          </cell>
          <cell r="J63">
            <v>0</v>
          </cell>
          <cell r="K63">
            <v>-1820764000</v>
          </cell>
          <cell r="M63">
            <v>0</v>
          </cell>
        </row>
        <row r="64">
          <cell r="F64">
            <v>-1820764000</v>
          </cell>
          <cell r="H64">
            <v>0</v>
          </cell>
          <cell r="I64">
            <v>-1820764000</v>
          </cell>
          <cell r="J64">
            <v>0</v>
          </cell>
          <cell r="K64">
            <v>-1820764000</v>
          </cell>
          <cell r="M64">
            <v>0</v>
          </cell>
        </row>
        <row r="66">
          <cell r="F66">
            <v>-1396158492</v>
          </cell>
          <cell r="H66">
            <v>0</v>
          </cell>
          <cell r="I66">
            <v>-1396158492</v>
          </cell>
          <cell r="J66">
            <v>0</v>
          </cell>
          <cell r="K66">
            <v>-1396158492</v>
          </cell>
          <cell r="M66">
            <v>0</v>
          </cell>
        </row>
        <row r="67">
          <cell r="F67">
            <v>-1396158492</v>
          </cell>
          <cell r="H67">
            <v>0</v>
          </cell>
          <cell r="I67">
            <v>-1396158492</v>
          </cell>
          <cell r="J67">
            <v>0</v>
          </cell>
          <cell r="K67">
            <v>-1396158492</v>
          </cell>
          <cell r="M67">
            <v>0</v>
          </cell>
        </row>
        <row r="69">
          <cell r="F69">
            <v>-608084</v>
          </cell>
          <cell r="H69">
            <v>0</v>
          </cell>
          <cell r="I69">
            <v>-608084</v>
          </cell>
          <cell r="J69">
            <v>0</v>
          </cell>
          <cell r="K69">
            <v>-608084</v>
          </cell>
          <cell r="M69">
            <v>-79820</v>
          </cell>
        </row>
        <row r="70">
          <cell r="F70">
            <v>-608084</v>
          </cell>
          <cell r="H70">
            <v>0</v>
          </cell>
          <cell r="I70">
            <v>-608084</v>
          </cell>
          <cell r="J70">
            <v>0</v>
          </cell>
          <cell r="K70">
            <v>-608084</v>
          </cell>
          <cell r="M70">
            <v>-79820</v>
          </cell>
        </row>
        <row r="72">
          <cell r="F72">
            <v>-1575326</v>
          </cell>
          <cell r="H72">
            <v>18082</v>
          </cell>
          <cell r="I72">
            <v>-1557244</v>
          </cell>
          <cell r="J72">
            <v>0</v>
          </cell>
          <cell r="K72">
            <v>-1557244</v>
          </cell>
          <cell r="M72">
            <v>-235442</v>
          </cell>
        </row>
        <row r="73">
          <cell r="F73">
            <v>-1575326</v>
          </cell>
          <cell r="H73">
            <v>18082</v>
          </cell>
          <cell r="I73">
            <v>-1557244</v>
          </cell>
          <cell r="J73">
            <v>0</v>
          </cell>
          <cell r="K73">
            <v>-1557244</v>
          </cell>
          <cell r="M73">
            <v>-235442</v>
          </cell>
        </row>
        <row r="75">
          <cell r="F75">
            <v>-2770130700</v>
          </cell>
          <cell r="H75">
            <v>0</v>
          </cell>
          <cell r="I75">
            <v>-2770130700</v>
          </cell>
          <cell r="J75">
            <v>0</v>
          </cell>
          <cell r="K75">
            <v>-2770130700</v>
          </cell>
          <cell r="M75">
            <v>-2770130700</v>
          </cell>
        </row>
        <row r="76">
          <cell r="F76">
            <v>-2770130700</v>
          </cell>
          <cell r="H76">
            <v>0</v>
          </cell>
          <cell r="I76">
            <v>-2770130700</v>
          </cell>
          <cell r="J76">
            <v>0</v>
          </cell>
          <cell r="K76">
            <v>-2770130700</v>
          </cell>
          <cell r="M76">
            <v>-2770130700</v>
          </cell>
        </row>
        <row r="78">
          <cell r="F78">
            <v>60000</v>
          </cell>
          <cell r="H78">
            <v>0</v>
          </cell>
          <cell r="I78">
            <v>60000</v>
          </cell>
          <cell r="J78">
            <v>0</v>
          </cell>
          <cell r="K78">
            <v>60000</v>
          </cell>
          <cell r="M78">
            <v>0</v>
          </cell>
        </row>
        <row r="79">
          <cell r="F79">
            <v>-64918432</v>
          </cell>
          <cell r="H79">
            <v>0</v>
          </cell>
          <cell r="I79">
            <v>-64918432</v>
          </cell>
          <cell r="J79">
            <v>0</v>
          </cell>
          <cell r="K79">
            <v>-64918432</v>
          </cell>
          <cell r="M79">
            <v>-13559972</v>
          </cell>
        </row>
        <row r="80">
          <cell r="F80">
            <v>-64858432</v>
          </cell>
          <cell r="H80">
            <v>0</v>
          </cell>
          <cell r="I80">
            <v>-64858432</v>
          </cell>
          <cell r="J80">
            <v>0</v>
          </cell>
          <cell r="K80">
            <v>-64858432</v>
          </cell>
          <cell r="M80">
            <v>-13559972</v>
          </cell>
        </row>
        <row r="82">
          <cell r="F82">
            <v>-25824270</v>
          </cell>
          <cell r="H82">
            <v>0</v>
          </cell>
          <cell r="I82">
            <v>-25824270</v>
          </cell>
          <cell r="J82">
            <v>0</v>
          </cell>
          <cell r="K82">
            <v>-25824270</v>
          </cell>
          <cell r="M82">
            <v>-77930447</v>
          </cell>
        </row>
        <row r="83">
          <cell r="F83">
            <v>-25824270</v>
          </cell>
          <cell r="H83">
            <v>0</v>
          </cell>
          <cell r="I83">
            <v>-25824270</v>
          </cell>
          <cell r="J83">
            <v>0</v>
          </cell>
          <cell r="K83">
            <v>-25824270</v>
          </cell>
          <cell r="M83">
            <v>-77930447</v>
          </cell>
        </row>
        <row r="85">
          <cell r="F85">
            <v>2900628</v>
          </cell>
          <cell r="H85">
            <v>0</v>
          </cell>
          <cell r="I85">
            <v>2900628</v>
          </cell>
          <cell r="J85">
            <v>0</v>
          </cell>
          <cell r="K85">
            <v>2900628</v>
          </cell>
          <cell r="M85">
            <v>19050</v>
          </cell>
        </row>
        <row r="86">
          <cell r="F86">
            <v>2900628</v>
          </cell>
          <cell r="H86">
            <v>0</v>
          </cell>
          <cell r="I86">
            <v>2900628</v>
          </cell>
          <cell r="J86">
            <v>0</v>
          </cell>
          <cell r="K86">
            <v>2900628</v>
          </cell>
          <cell r="M86">
            <v>19050</v>
          </cell>
        </row>
        <row r="88"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4">
          <cell r="F94">
            <v>-27866225</v>
          </cell>
          <cell r="H94">
            <v>0</v>
          </cell>
          <cell r="I94">
            <v>-27866225</v>
          </cell>
          <cell r="J94">
            <v>0</v>
          </cell>
          <cell r="K94">
            <v>-27866225</v>
          </cell>
          <cell r="M94">
            <v>-61374510</v>
          </cell>
        </row>
        <row r="95">
          <cell r="F95">
            <v>-27866225</v>
          </cell>
          <cell r="H95">
            <v>0</v>
          </cell>
          <cell r="I95">
            <v>-27866225</v>
          </cell>
          <cell r="J95">
            <v>0</v>
          </cell>
          <cell r="K95">
            <v>-27866225</v>
          </cell>
          <cell r="M95">
            <v>-61374510</v>
          </cell>
        </row>
        <row r="97">
          <cell r="F97">
            <v>175587</v>
          </cell>
          <cell r="H97">
            <v>0</v>
          </cell>
          <cell r="I97">
            <v>175587</v>
          </cell>
          <cell r="J97">
            <v>0</v>
          </cell>
          <cell r="K97">
            <v>175587</v>
          </cell>
          <cell r="M97">
            <v>97004</v>
          </cell>
        </row>
        <row r="98">
          <cell r="F98">
            <v>1239695</v>
          </cell>
          <cell r="H98">
            <v>0</v>
          </cell>
          <cell r="I98">
            <v>1239695</v>
          </cell>
          <cell r="J98">
            <v>0</v>
          </cell>
          <cell r="K98">
            <v>1239695</v>
          </cell>
          <cell r="M98">
            <v>12998655</v>
          </cell>
        </row>
        <row r="99">
          <cell r="F99">
            <v>8638445</v>
          </cell>
          <cell r="H99">
            <v>0</v>
          </cell>
          <cell r="I99">
            <v>8638445</v>
          </cell>
          <cell r="J99">
            <v>0</v>
          </cell>
          <cell r="K99">
            <v>8638445</v>
          </cell>
          <cell r="M99">
            <v>6429527</v>
          </cell>
        </row>
        <row r="100">
          <cell r="F100">
            <v>721635</v>
          </cell>
          <cell r="H100">
            <v>0</v>
          </cell>
          <cell r="I100">
            <v>721635</v>
          </cell>
          <cell r="J100">
            <v>0</v>
          </cell>
          <cell r="K100">
            <v>721635</v>
          </cell>
          <cell r="M100">
            <v>1683793</v>
          </cell>
        </row>
        <row r="101">
          <cell r="F101">
            <v>161837</v>
          </cell>
          <cell r="H101">
            <v>0</v>
          </cell>
          <cell r="I101">
            <v>161837</v>
          </cell>
          <cell r="J101">
            <v>0</v>
          </cell>
          <cell r="K101">
            <v>161837</v>
          </cell>
          <cell r="M101">
            <v>50979</v>
          </cell>
        </row>
        <row r="102">
          <cell r="F102">
            <v>242400</v>
          </cell>
          <cell r="H102">
            <v>0</v>
          </cell>
          <cell r="I102">
            <v>242400</v>
          </cell>
          <cell r="J102">
            <v>0</v>
          </cell>
          <cell r="K102">
            <v>242400</v>
          </cell>
          <cell r="M102">
            <v>280161</v>
          </cell>
        </row>
        <row r="103">
          <cell r="F103">
            <v>49978</v>
          </cell>
          <cell r="H103">
            <v>0</v>
          </cell>
          <cell r="I103">
            <v>49978</v>
          </cell>
          <cell r="J103">
            <v>0</v>
          </cell>
          <cell r="K103">
            <v>49978</v>
          </cell>
          <cell r="M103">
            <v>107149</v>
          </cell>
        </row>
        <row r="104">
          <cell r="F104">
            <v>478146</v>
          </cell>
          <cell r="H104">
            <v>0</v>
          </cell>
          <cell r="I104">
            <v>478146</v>
          </cell>
          <cell r="J104">
            <v>0</v>
          </cell>
          <cell r="K104">
            <v>478146</v>
          </cell>
          <cell r="M104">
            <v>299324</v>
          </cell>
        </row>
        <row r="105">
          <cell r="F105">
            <v>989691</v>
          </cell>
          <cell r="H105">
            <v>-16443</v>
          </cell>
          <cell r="I105">
            <v>973248</v>
          </cell>
          <cell r="J105">
            <v>0</v>
          </cell>
          <cell r="K105">
            <v>973248</v>
          </cell>
          <cell r="M105">
            <v>628290</v>
          </cell>
        </row>
        <row r="106">
          <cell r="F106">
            <v>12697414</v>
          </cell>
          <cell r="H106">
            <v>-16443</v>
          </cell>
          <cell r="I106">
            <v>12680971</v>
          </cell>
          <cell r="J106">
            <v>0</v>
          </cell>
          <cell r="K106">
            <v>12680971</v>
          </cell>
          <cell r="M106">
            <v>22574882</v>
          </cell>
        </row>
        <row r="108">
          <cell r="F108">
            <v>-2650820</v>
          </cell>
          <cell r="H108">
            <v>0</v>
          </cell>
          <cell r="I108">
            <v>-2650820</v>
          </cell>
          <cell r="J108">
            <v>0</v>
          </cell>
          <cell r="K108">
            <v>-2650820</v>
          </cell>
          <cell r="M108">
            <v>-129245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-12301735</v>
          </cell>
        </row>
        <row r="110">
          <cell r="F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-47245</v>
          </cell>
        </row>
        <row r="111">
          <cell r="F111">
            <v>-2650820</v>
          </cell>
          <cell r="H111">
            <v>0</v>
          </cell>
          <cell r="I111">
            <v>-2650820</v>
          </cell>
          <cell r="J111">
            <v>0</v>
          </cell>
          <cell r="K111">
            <v>-2650820</v>
          </cell>
          <cell r="M111">
            <v>-12478225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5775578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5775578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8">
          <cell r="F118">
            <v>137057</v>
          </cell>
          <cell r="H118">
            <v>0</v>
          </cell>
          <cell r="I118">
            <v>137057</v>
          </cell>
          <cell r="J118">
            <v>0</v>
          </cell>
          <cell r="K118">
            <v>137057</v>
          </cell>
          <cell r="M118">
            <v>58862</v>
          </cell>
        </row>
        <row r="119">
          <cell r="F119">
            <v>137057</v>
          </cell>
          <cell r="H119">
            <v>0</v>
          </cell>
          <cell r="I119">
            <v>137057</v>
          </cell>
          <cell r="J119">
            <v>0</v>
          </cell>
          <cell r="K119">
            <v>137057</v>
          </cell>
          <cell r="M119">
            <v>58862</v>
          </cell>
        </row>
        <row r="120">
          <cell r="F120">
            <v>-29701821</v>
          </cell>
          <cell r="H120">
            <v>0</v>
          </cell>
          <cell r="I120">
            <v>-29701821</v>
          </cell>
          <cell r="J120">
            <v>0</v>
          </cell>
          <cell r="K120">
            <v>-29701821</v>
          </cell>
          <cell r="M120">
            <v>-29800000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>
            <v>2006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26994493</v>
          </cell>
          <cell r="G4">
            <v>0</v>
          </cell>
          <cell r="H4">
            <v>26994493</v>
          </cell>
          <cell r="I4">
            <v>0</v>
          </cell>
          <cell r="J4">
            <v>26994493</v>
          </cell>
          <cell r="K4">
            <v>34174894</v>
          </cell>
        </row>
        <row r="5">
          <cell r="F5">
            <v>1662158624</v>
          </cell>
          <cell r="G5">
            <v>0</v>
          </cell>
          <cell r="H5">
            <v>1662158624</v>
          </cell>
          <cell r="I5">
            <v>0</v>
          </cell>
          <cell r="J5">
            <v>1662158624</v>
          </cell>
          <cell r="K5">
            <v>896930871</v>
          </cell>
        </row>
        <row r="6">
          <cell r="F6">
            <v>1689153117</v>
          </cell>
          <cell r="G6">
            <v>0</v>
          </cell>
          <cell r="H6">
            <v>1689153117</v>
          </cell>
          <cell r="I6">
            <v>0</v>
          </cell>
          <cell r="J6">
            <v>1689153117</v>
          </cell>
          <cell r="K6">
            <v>931105765</v>
          </cell>
        </row>
        <row r="8">
          <cell r="F8">
            <v>14918569</v>
          </cell>
          <cell r="G8">
            <v>0</v>
          </cell>
          <cell r="H8">
            <v>14918569</v>
          </cell>
          <cell r="I8">
            <v>0</v>
          </cell>
          <cell r="J8">
            <v>14918569</v>
          </cell>
          <cell r="K8">
            <v>13915820</v>
          </cell>
        </row>
        <row r="9">
          <cell r="F9">
            <v>614892</v>
          </cell>
          <cell r="G9">
            <v>0</v>
          </cell>
          <cell r="H9">
            <v>614892</v>
          </cell>
          <cell r="I9">
            <v>0</v>
          </cell>
          <cell r="J9">
            <v>614892</v>
          </cell>
          <cell r="K9">
            <v>92714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15533461</v>
          </cell>
          <cell r="G11">
            <v>0</v>
          </cell>
          <cell r="H11">
            <v>15533461</v>
          </cell>
          <cell r="I11">
            <v>0</v>
          </cell>
          <cell r="J11">
            <v>15533461</v>
          </cell>
          <cell r="K11">
            <v>14008534</v>
          </cell>
        </row>
        <row r="13">
          <cell r="F13">
            <v>18943096</v>
          </cell>
          <cell r="G13">
            <v>-1639</v>
          </cell>
          <cell r="H13">
            <v>18941457</v>
          </cell>
          <cell r="I13">
            <v>0</v>
          </cell>
          <cell r="J13">
            <v>18941457</v>
          </cell>
          <cell r="K13">
            <v>119384</v>
          </cell>
        </row>
        <row r="14">
          <cell r="F14">
            <v>18943096</v>
          </cell>
          <cell r="G14">
            <v>-1639</v>
          </cell>
          <cell r="H14">
            <v>18941457</v>
          </cell>
          <cell r="I14">
            <v>0</v>
          </cell>
          <cell r="J14">
            <v>18941457</v>
          </cell>
          <cell r="K14">
            <v>119384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F18">
            <v>316530</v>
          </cell>
          <cell r="G18">
            <v>0</v>
          </cell>
          <cell r="H18">
            <v>316530</v>
          </cell>
          <cell r="I18">
            <v>0</v>
          </cell>
          <cell r="J18">
            <v>316530</v>
          </cell>
          <cell r="K18">
            <v>326780</v>
          </cell>
        </row>
        <row r="19">
          <cell r="F19">
            <v>-141682</v>
          </cell>
          <cell r="G19">
            <v>0</v>
          </cell>
          <cell r="H19">
            <v>-141682</v>
          </cell>
          <cell r="I19">
            <v>0</v>
          </cell>
          <cell r="J19">
            <v>-141682</v>
          </cell>
          <cell r="K19">
            <v>-35581</v>
          </cell>
        </row>
        <row r="20">
          <cell r="F20">
            <v>74181</v>
          </cell>
          <cell r="G20">
            <v>0</v>
          </cell>
          <cell r="H20">
            <v>74181</v>
          </cell>
          <cell r="I20">
            <v>0</v>
          </cell>
          <cell r="J20">
            <v>74181</v>
          </cell>
          <cell r="K20">
            <v>74180</v>
          </cell>
        </row>
        <row r="21">
          <cell r="F21">
            <v>-18353</v>
          </cell>
          <cell r="G21">
            <v>0</v>
          </cell>
          <cell r="H21">
            <v>-18353</v>
          </cell>
          <cell r="I21">
            <v>0</v>
          </cell>
          <cell r="J21">
            <v>-18353</v>
          </cell>
          <cell r="K21">
            <v>-7225</v>
          </cell>
        </row>
        <row r="22">
          <cell r="F22">
            <v>68283</v>
          </cell>
          <cell r="G22">
            <v>0</v>
          </cell>
          <cell r="H22">
            <v>68283</v>
          </cell>
          <cell r="I22">
            <v>0</v>
          </cell>
          <cell r="J22">
            <v>68283</v>
          </cell>
          <cell r="K22">
            <v>68283</v>
          </cell>
        </row>
        <row r="23">
          <cell r="F23">
            <v>-25037</v>
          </cell>
          <cell r="G23">
            <v>0</v>
          </cell>
          <cell r="H23">
            <v>-25037</v>
          </cell>
          <cell r="I23">
            <v>0</v>
          </cell>
          <cell r="J23">
            <v>-25037</v>
          </cell>
          <cell r="K23">
            <v>-11381</v>
          </cell>
        </row>
        <row r="24">
          <cell r="F24">
            <v>48600</v>
          </cell>
          <cell r="G24">
            <v>0</v>
          </cell>
          <cell r="H24">
            <v>48600</v>
          </cell>
          <cell r="I24">
            <v>0</v>
          </cell>
          <cell r="J24">
            <v>48600</v>
          </cell>
          <cell r="K24">
            <v>87817</v>
          </cell>
        </row>
        <row r="25">
          <cell r="F25">
            <v>-10847</v>
          </cell>
          <cell r="G25">
            <v>0</v>
          </cell>
          <cell r="H25">
            <v>-10847</v>
          </cell>
          <cell r="I25">
            <v>0</v>
          </cell>
          <cell r="J25">
            <v>-10847</v>
          </cell>
          <cell r="K25">
            <v>-4675</v>
          </cell>
        </row>
        <row r="26">
          <cell r="F26">
            <v>311675</v>
          </cell>
          <cell r="G26">
            <v>0</v>
          </cell>
          <cell r="H26">
            <v>311675</v>
          </cell>
          <cell r="I26">
            <v>0</v>
          </cell>
          <cell r="J26">
            <v>311675</v>
          </cell>
          <cell r="K26">
            <v>498198</v>
          </cell>
        </row>
        <row r="28">
          <cell r="F28">
            <v>72667987</v>
          </cell>
          <cell r="G28">
            <v>0</v>
          </cell>
          <cell r="H28">
            <v>72667987</v>
          </cell>
          <cell r="I28">
            <v>0</v>
          </cell>
          <cell r="J28">
            <v>72667987</v>
          </cell>
          <cell r="K28">
            <v>124774164</v>
          </cell>
        </row>
        <row r="29">
          <cell r="F29">
            <v>72667987</v>
          </cell>
          <cell r="G29">
            <v>0</v>
          </cell>
          <cell r="H29">
            <v>72667987</v>
          </cell>
          <cell r="I29">
            <v>0</v>
          </cell>
          <cell r="J29">
            <v>72667987</v>
          </cell>
          <cell r="K29">
            <v>124774164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438087455</v>
          </cell>
        </row>
        <row r="32">
          <cell r="F32">
            <v>178584190</v>
          </cell>
          <cell r="G32">
            <v>3980307</v>
          </cell>
          <cell r="H32">
            <v>182564497</v>
          </cell>
          <cell r="I32">
            <v>0</v>
          </cell>
          <cell r="J32">
            <v>182564497</v>
          </cell>
          <cell r="K32">
            <v>178584190</v>
          </cell>
        </row>
        <row r="33">
          <cell r="F33">
            <v>58435268</v>
          </cell>
          <cell r="G33">
            <v>1302413</v>
          </cell>
          <cell r="H33">
            <v>59737681</v>
          </cell>
          <cell r="I33">
            <v>0</v>
          </cell>
          <cell r="J33">
            <v>59737681</v>
          </cell>
          <cell r="K33">
            <v>0</v>
          </cell>
        </row>
        <row r="34">
          <cell r="F34">
            <v>331369377</v>
          </cell>
          <cell r="G34">
            <v>0</v>
          </cell>
          <cell r="H34">
            <v>331369377</v>
          </cell>
          <cell r="I34">
            <v>0</v>
          </cell>
          <cell r="J34">
            <v>331369377</v>
          </cell>
          <cell r="K34">
            <v>331369377</v>
          </cell>
        </row>
        <row r="35">
          <cell r="F35">
            <v>594146354</v>
          </cell>
          <cell r="G35">
            <v>13242410</v>
          </cell>
          <cell r="H35">
            <v>607388764</v>
          </cell>
          <cell r="I35">
            <v>0</v>
          </cell>
          <cell r="J35">
            <v>607388764</v>
          </cell>
          <cell r="K35">
            <v>555561999</v>
          </cell>
        </row>
        <row r="36">
          <cell r="F36">
            <v>546</v>
          </cell>
          <cell r="G36">
            <v>12</v>
          </cell>
          <cell r="H36">
            <v>558</v>
          </cell>
          <cell r="I36">
            <v>0</v>
          </cell>
          <cell r="J36">
            <v>558</v>
          </cell>
          <cell r="K36">
            <v>121991188</v>
          </cell>
        </row>
        <row r="37">
          <cell r="F37">
            <v>41774768</v>
          </cell>
          <cell r="G37">
            <v>931081</v>
          </cell>
          <cell r="H37">
            <v>42705849</v>
          </cell>
          <cell r="I37">
            <v>0</v>
          </cell>
          <cell r="J37">
            <v>42705849</v>
          </cell>
          <cell r="K37">
            <v>41774768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31807713</v>
          </cell>
          <cell r="G39">
            <v>708934</v>
          </cell>
          <cell r="H39">
            <v>32516647</v>
          </cell>
          <cell r="I39">
            <v>0</v>
          </cell>
          <cell r="J39">
            <v>32516647</v>
          </cell>
          <cell r="K39">
            <v>0</v>
          </cell>
        </row>
        <row r="40">
          <cell r="F40">
            <v>30880157</v>
          </cell>
          <cell r="G40">
            <v>688261</v>
          </cell>
          <cell r="H40">
            <v>31568418</v>
          </cell>
          <cell r="I40">
            <v>0</v>
          </cell>
          <cell r="J40">
            <v>31568418</v>
          </cell>
          <cell r="K40">
            <v>0</v>
          </cell>
        </row>
        <row r="41">
          <cell r="F41">
            <v>201842256</v>
          </cell>
          <cell r="G41">
            <v>4498686</v>
          </cell>
          <cell r="H41">
            <v>206340942</v>
          </cell>
          <cell r="I41">
            <v>0</v>
          </cell>
          <cell r="J41">
            <v>206340942</v>
          </cell>
          <cell r="K41">
            <v>0</v>
          </cell>
        </row>
        <row r="42">
          <cell r="F42">
            <v>7192347</v>
          </cell>
          <cell r="G42">
            <v>160304</v>
          </cell>
          <cell r="H42">
            <v>7352651</v>
          </cell>
          <cell r="I42">
            <v>0</v>
          </cell>
          <cell r="J42">
            <v>7352651</v>
          </cell>
          <cell r="K42">
            <v>0</v>
          </cell>
        </row>
        <row r="43">
          <cell r="F43">
            <v>1476032976</v>
          </cell>
          <cell r="G43">
            <v>25512408</v>
          </cell>
          <cell r="H43">
            <v>1501545384</v>
          </cell>
          <cell r="I43">
            <v>0</v>
          </cell>
          <cell r="J43">
            <v>1501545384</v>
          </cell>
          <cell r="K43">
            <v>1667368977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146811844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146811844</v>
          </cell>
        </row>
        <row r="48">
          <cell r="F48">
            <v>1725634917</v>
          </cell>
          <cell r="G48">
            <v>0</v>
          </cell>
          <cell r="H48">
            <v>1725634917</v>
          </cell>
          <cell r="I48">
            <v>0</v>
          </cell>
          <cell r="J48">
            <v>1725634917</v>
          </cell>
          <cell r="K48">
            <v>0</v>
          </cell>
        </row>
        <row r="49">
          <cell r="F49">
            <v>1725634917</v>
          </cell>
          <cell r="G49">
            <v>0</v>
          </cell>
          <cell r="H49">
            <v>1725634917</v>
          </cell>
          <cell r="I49">
            <v>0</v>
          </cell>
          <cell r="J49">
            <v>1725634917</v>
          </cell>
          <cell r="K49">
            <v>0</v>
          </cell>
        </row>
        <row r="51">
          <cell r="F51">
            <v>1085269845</v>
          </cell>
          <cell r="G51">
            <v>0</v>
          </cell>
          <cell r="H51">
            <v>1085269845</v>
          </cell>
          <cell r="I51">
            <v>0</v>
          </cell>
          <cell r="J51">
            <v>1085269845</v>
          </cell>
          <cell r="K51">
            <v>1639</v>
          </cell>
        </row>
        <row r="52">
          <cell r="F52">
            <v>1085269845</v>
          </cell>
          <cell r="G52">
            <v>0</v>
          </cell>
          <cell r="H52">
            <v>1085269845</v>
          </cell>
          <cell r="I52">
            <v>0</v>
          </cell>
          <cell r="J52">
            <v>1085269845</v>
          </cell>
          <cell r="K52">
            <v>1639</v>
          </cell>
        </row>
        <row r="54">
          <cell r="F54">
            <v>32018351</v>
          </cell>
          <cell r="G54">
            <v>-25512408</v>
          </cell>
          <cell r="H54">
            <v>6505943</v>
          </cell>
          <cell r="I54">
            <v>0</v>
          </cell>
          <cell r="J54">
            <v>6505943</v>
          </cell>
          <cell r="K54">
            <v>0</v>
          </cell>
        </row>
        <row r="55">
          <cell r="F55">
            <v>32018351</v>
          </cell>
          <cell r="G55">
            <v>-25512408</v>
          </cell>
          <cell r="H55">
            <v>6505943</v>
          </cell>
          <cell r="I55">
            <v>0</v>
          </cell>
          <cell r="J55">
            <v>6505943</v>
          </cell>
          <cell r="K55">
            <v>0</v>
          </cell>
        </row>
        <row r="57">
          <cell r="F57">
            <v>-1350639</v>
          </cell>
          <cell r="G57">
            <v>0</v>
          </cell>
          <cell r="H57">
            <v>-1350639</v>
          </cell>
          <cell r="I57">
            <v>0</v>
          </cell>
          <cell r="J57">
            <v>-1350639</v>
          </cell>
          <cell r="K57">
            <v>-1965213</v>
          </cell>
        </row>
        <row r="58">
          <cell r="F58">
            <v>-45329194</v>
          </cell>
          <cell r="G58">
            <v>0</v>
          </cell>
          <cell r="H58">
            <v>-45329194</v>
          </cell>
          <cell r="I58">
            <v>0</v>
          </cell>
          <cell r="J58">
            <v>-45329194</v>
          </cell>
          <cell r="K58">
            <v>-5162548</v>
          </cell>
        </row>
        <row r="59">
          <cell r="F59">
            <v>-3886163</v>
          </cell>
          <cell r="G59">
            <v>0</v>
          </cell>
          <cell r="H59">
            <v>-3886163</v>
          </cell>
          <cell r="I59">
            <v>0</v>
          </cell>
          <cell r="J59">
            <v>-3886163</v>
          </cell>
          <cell r="K59">
            <v>0</v>
          </cell>
        </row>
        <row r="60">
          <cell r="F60">
            <v>-50565996</v>
          </cell>
          <cell r="G60">
            <v>0</v>
          </cell>
          <cell r="H60">
            <v>-50565996</v>
          </cell>
          <cell r="I60">
            <v>0</v>
          </cell>
          <cell r="J60">
            <v>-50565996</v>
          </cell>
          <cell r="K60">
            <v>-7127761</v>
          </cell>
        </row>
        <row r="62">
          <cell r="F62">
            <v>-1820764000</v>
          </cell>
          <cell r="G62">
            <v>0</v>
          </cell>
          <cell r="H62">
            <v>-1820764000</v>
          </cell>
          <cell r="I62">
            <v>0</v>
          </cell>
          <cell r="J62">
            <v>-1820764000</v>
          </cell>
          <cell r="K62">
            <v>0</v>
          </cell>
        </row>
        <row r="63">
          <cell r="F63">
            <v>-1820764000</v>
          </cell>
          <cell r="G63">
            <v>0</v>
          </cell>
          <cell r="H63">
            <v>-1820764000</v>
          </cell>
          <cell r="I63">
            <v>0</v>
          </cell>
          <cell r="J63">
            <v>-1820764000</v>
          </cell>
          <cell r="K63">
            <v>0</v>
          </cell>
        </row>
        <row r="65">
          <cell r="F65">
            <v>-1396158492</v>
          </cell>
          <cell r="G65">
            <v>0</v>
          </cell>
          <cell r="H65">
            <v>-1396158492</v>
          </cell>
          <cell r="I65">
            <v>0</v>
          </cell>
          <cell r="J65">
            <v>-1396158492</v>
          </cell>
          <cell r="K65">
            <v>0</v>
          </cell>
        </row>
        <row r="66">
          <cell r="F66">
            <v>-1396158492</v>
          </cell>
          <cell r="G66">
            <v>0</v>
          </cell>
          <cell r="H66">
            <v>-1396158492</v>
          </cell>
          <cell r="I66">
            <v>0</v>
          </cell>
          <cell r="J66">
            <v>-1396158492</v>
          </cell>
          <cell r="K66">
            <v>0</v>
          </cell>
        </row>
        <row r="68">
          <cell r="F68">
            <v>-608084</v>
          </cell>
          <cell r="G68">
            <v>0</v>
          </cell>
          <cell r="H68">
            <v>-608084</v>
          </cell>
          <cell r="I68">
            <v>0</v>
          </cell>
          <cell r="J68">
            <v>-608084</v>
          </cell>
          <cell r="K68">
            <v>-79820</v>
          </cell>
        </row>
        <row r="69">
          <cell r="F69">
            <v>-608084</v>
          </cell>
          <cell r="G69">
            <v>0</v>
          </cell>
          <cell r="H69">
            <v>-608084</v>
          </cell>
          <cell r="I69">
            <v>0</v>
          </cell>
          <cell r="J69">
            <v>-608084</v>
          </cell>
          <cell r="K69">
            <v>-79820</v>
          </cell>
        </row>
        <row r="71">
          <cell r="F71">
            <v>-1575326</v>
          </cell>
          <cell r="G71">
            <v>18082</v>
          </cell>
          <cell r="H71">
            <v>-1557244</v>
          </cell>
          <cell r="I71">
            <v>0</v>
          </cell>
          <cell r="J71">
            <v>-1557244</v>
          </cell>
          <cell r="K71">
            <v>-235442</v>
          </cell>
        </row>
        <row r="72">
          <cell r="F72">
            <v>-1575326</v>
          </cell>
          <cell r="G72">
            <v>18082</v>
          </cell>
          <cell r="H72">
            <v>-1557244</v>
          </cell>
          <cell r="I72">
            <v>0</v>
          </cell>
          <cell r="J72">
            <v>-1557244</v>
          </cell>
          <cell r="K72">
            <v>-235442</v>
          </cell>
        </row>
        <row r="74">
          <cell r="F74">
            <v>-2770130700</v>
          </cell>
          <cell r="G74">
            <v>0</v>
          </cell>
          <cell r="H74">
            <v>-2770130700</v>
          </cell>
          <cell r="I74">
            <v>0</v>
          </cell>
          <cell r="J74">
            <v>-2770130700</v>
          </cell>
          <cell r="K74">
            <v>-2770130700</v>
          </cell>
        </row>
        <row r="75">
          <cell r="F75">
            <v>-2770130700</v>
          </cell>
          <cell r="G75">
            <v>0</v>
          </cell>
          <cell r="H75">
            <v>-2770130700</v>
          </cell>
          <cell r="I75">
            <v>0</v>
          </cell>
          <cell r="J75">
            <v>-2770130700</v>
          </cell>
          <cell r="K75">
            <v>-2770130700</v>
          </cell>
        </row>
        <row r="77">
          <cell r="F77">
            <v>60000</v>
          </cell>
          <cell r="G77">
            <v>0</v>
          </cell>
          <cell r="H77">
            <v>60000</v>
          </cell>
          <cell r="I77">
            <v>0</v>
          </cell>
          <cell r="J77">
            <v>60000</v>
          </cell>
          <cell r="K77">
            <v>0</v>
          </cell>
        </row>
        <row r="78">
          <cell r="F78">
            <v>-64918432</v>
          </cell>
          <cell r="G78">
            <v>0</v>
          </cell>
          <cell r="H78">
            <v>-64918432</v>
          </cell>
          <cell r="I78">
            <v>0</v>
          </cell>
          <cell r="J78">
            <v>-64918432</v>
          </cell>
          <cell r="K78">
            <v>-13559972</v>
          </cell>
        </row>
        <row r="79">
          <cell r="F79">
            <v>-64858432</v>
          </cell>
          <cell r="G79">
            <v>0</v>
          </cell>
          <cell r="H79">
            <v>-64858432</v>
          </cell>
          <cell r="I79">
            <v>0</v>
          </cell>
          <cell r="J79">
            <v>-64858432</v>
          </cell>
          <cell r="K79">
            <v>-13559972</v>
          </cell>
        </row>
        <row r="81">
          <cell r="F81">
            <v>-25824270</v>
          </cell>
          <cell r="G81">
            <v>0</v>
          </cell>
          <cell r="H81">
            <v>-25824270</v>
          </cell>
          <cell r="I81">
            <v>0</v>
          </cell>
          <cell r="J81">
            <v>-25824270</v>
          </cell>
          <cell r="K81">
            <v>-77930447</v>
          </cell>
        </row>
        <row r="82">
          <cell r="F82">
            <v>-25824270</v>
          </cell>
          <cell r="G82">
            <v>0</v>
          </cell>
          <cell r="H82">
            <v>-25824270</v>
          </cell>
          <cell r="I82">
            <v>0</v>
          </cell>
          <cell r="J82">
            <v>-25824270</v>
          </cell>
          <cell r="K82">
            <v>-77930447</v>
          </cell>
        </row>
        <row r="84">
          <cell r="F84">
            <v>2900628</v>
          </cell>
          <cell r="G84">
            <v>0</v>
          </cell>
          <cell r="H84">
            <v>2900628</v>
          </cell>
          <cell r="I84">
            <v>0</v>
          </cell>
          <cell r="J84">
            <v>2900628</v>
          </cell>
          <cell r="K84">
            <v>19050</v>
          </cell>
        </row>
        <row r="85">
          <cell r="F85">
            <v>2900628</v>
          </cell>
          <cell r="G85">
            <v>0</v>
          </cell>
          <cell r="H85">
            <v>2900628</v>
          </cell>
          <cell r="I85">
            <v>0</v>
          </cell>
          <cell r="J85">
            <v>2900628</v>
          </cell>
          <cell r="K85">
            <v>19050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3">
          <cell r="F93">
            <v>-27866225</v>
          </cell>
          <cell r="G93">
            <v>0</v>
          </cell>
          <cell r="H93">
            <v>-27866225</v>
          </cell>
          <cell r="I93">
            <v>0</v>
          </cell>
          <cell r="J93">
            <v>-27866225</v>
          </cell>
          <cell r="K93">
            <v>-61374510</v>
          </cell>
        </row>
        <row r="94">
          <cell r="F94">
            <v>-27866225</v>
          </cell>
          <cell r="G94">
            <v>0</v>
          </cell>
          <cell r="H94">
            <v>-27866225</v>
          </cell>
          <cell r="I94">
            <v>0</v>
          </cell>
          <cell r="J94">
            <v>-27866225</v>
          </cell>
          <cell r="K94">
            <v>-61374510</v>
          </cell>
        </row>
        <row r="96">
          <cell r="F96">
            <v>175587</v>
          </cell>
          <cell r="G96">
            <v>0</v>
          </cell>
          <cell r="H96">
            <v>175587</v>
          </cell>
          <cell r="I96">
            <v>0</v>
          </cell>
          <cell r="J96">
            <v>175587</v>
          </cell>
          <cell r="K96">
            <v>97004</v>
          </cell>
        </row>
        <row r="97">
          <cell r="F97">
            <v>1239695</v>
          </cell>
          <cell r="G97">
            <v>0</v>
          </cell>
          <cell r="H97">
            <v>1239695</v>
          </cell>
          <cell r="I97">
            <v>0</v>
          </cell>
          <cell r="J97">
            <v>1239695</v>
          </cell>
          <cell r="K97">
            <v>12998655</v>
          </cell>
        </row>
        <row r="98">
          <cell r="F98">
            <v>8638445</v>
          </cell>
          <cell r="G98">
            <v>0</v>
          </cell>
          <cell r="H98">
            <v>8638445</v>
          </cell>
          <cell r="I98">
            <v>0</v>
          </cell>
          <cell r="J98">
            <v>8638445</v>
          </cell>
          <cell r="K98">
            <v>6429527</v>
          </cell>
        </row>
        <row r="99">
          <cell r="F99">
            <v>721635</v>
          </cell>
          <cell r="G99">
            <v>0</v>
          </cell>
          <cell r="H99">
            <v>721635</v>
          </cell>
          <cell r="I99">
            <v>0</v>
          </cell>
          <cell r="J99">
            <v>721635</v>
          </cell>
          <cell r="K99">
            <v>1683793</v>
          </cell>
        </row>
        <row r="100">
          <cell r="F100">
            <v>161837</v>
          </cell>
          <cell r="G100">
            <v>0</v>
          </cell>
          <cell r="H100">
            <v>161837</v>
          </cell>
          <cell r="I100">
            <v>0</v>
          </cell>
          <cell r="J100">
            <v>161837</v>
          </cell>
          <cell r="K100">
            <v>50979</v>
          </cell>
        </row>
        <row r="101">
          <cell r="F101">
            <v>242400</v>
          </cell>
          <cell r="G101">
            <v>0</v>
          </cell>
          <cell r="H101">
            <v>242400</v>
          </cell>
          <cell r="I101">
            <v>0</v>
          </cell>
          <cell r="J101">
            <v>242400</v>
          </cell>
          <cell r="K101">
            <v>280161</v>
          </cell>
        </row>
        <row r="102">
          <cell r="F102">
            <v>49978</v>
          </cell>
          <cell r="G102">
            <v>0</v>
          </cell>
          <cell r="H102">
            <v>49978</v>
          </cell>
          <cell r="I102">
            <v>0</v>
          </cell>
          <cell r="J102">
            <v>49978</v>
          </cell>
          <cell r="K102">
            <v>107149</v>
          </cell>
        </row>
        <row r="103">
          <cell r="F103">
            <v>478146</v>
          </cell>
          <cell r="G103">
            <v>0</v>
          </cell>
          <cell r="H103">
            <v>478146</v>
          </cell>
          <cell r="I103">
            <v>0</v>
          </cell>
          <cell r="J103">
            <v>478146</v>
          </cell>
          <cell r="K103">
            <v>299324</v>
          </cell>
        </row>
        <row r="104">
          <cell r="F104">
            <v>989691</v>
          </cell>
          <cell r="G104">
            <v>-16443</v>
          </cell>
          <cell r="H104">
            <v>973248</v>
          </cell>
          <cell r="I104">
            <v>0</v>
          </cell>
          <cell r="J104">
            <v>973248</v>
          </cell>
          <cell r="K104">
            <v>628290</v>
          </cell>
        </row>
        <row r="105">
          <cell r="F105">
            <v>12697414</v>
          </cell>
          <cell r="G105">
            <v>-16443</v>
          </cell>
          <cell r="H105">
            <v>12680971</v>
          </cell>
          <cell r="I105">
            <v>0</v>
          </cell>
          <cell r="J105">
            <v>12680971</v>
          </cell>
          <cell r="K105">
            <v>22574882</v>
          </cell>
        </row>
        <row r="107">
          <cell r="F107">
            <v>-2650820</v>
          </cell>
          <cell r="G107">
            <v>0</v>
          </cell>
          <cell r="H107">
            <v>-2650820</v>
          </cell>
          <cell r="I107">
            <v>0</v>
          </cell>
          <cell r="J107">
            <v>-2650820</v>
          </cell>
          <cell r="K107">
            <v>-129245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-12301735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-47245</v>
          </cell>
        </row>
        <row r="110">
          <cell r="F110">
            <v>-2650820</v>
          </cell>
          <cell r="G110">
            <v>0</v>
          </cell>
          <cell r="H110">
            <v>-2650820</v>
          </cell>
          <cell r="I110">
            <v>0</v>
          </cell>
          <cell r="J110">
            <v>-2650820</v>
          </cell>
          <cell r="K110">
            <v>-12478225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5775578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5775578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7">
          <cell r="F117">
            <v>137057</v>
          </cell>
          <cell r="G117">
            <v>0</v>
          </cell>
          <cell r="H117">
            <v>137057</v>
          </cell>
          <cell r="I117">
            <v>0</v>
          </cell>
          <cell r="J117">
            <v>137057</v>
          </cell>
          <cell r="K117">
            <v>58862</v>
          </cell>
        </row>
        <row r="118">
          <cell r="F118">
            <v>137057</v>
          </cell>
          <cell r="G118">
            <v>0</v>
          </cell>
          <cell r="H118">
            <v>137057</v>
          </cell>
          <cell r="I118">
            <v>0</v>
          </cell>
          <cell r="J118">
            <v>137057</v>
          </cell>
          <cell r="K118">
            <v>58862</v>
          </cell>
        </row>
        <row r="119">
          <cell r="F119">
            <v>-29701821</v>
          </cell>
          <cell r="G119">
            <v>0</v>
          </cell>
          <cell r="H119">
            <v>-29701821</v>
          </cell>
          <cell r="I119">
            <v>0</v>
          </cell>
          <cell r="J119">
            <v>-29701821</v>
          </cell>
          <cell r="K119">
            <v>-29800000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zoomScale="70" zoomScaleNormal="70" workbookViewId="0">
      <pane xSplit="1" ySplit="3" topLeftCell="B4" activePane="bottomRight" state="frozen"/>
      <selection activeCell="V25" sqref="V25"/>
      <selection pane="topRight" activeCell="V25" sqref="V25"/>
      <selection pane="bottomLeft" activeCell="V25" sqref="V25"/>
      <selection pane="bottomRight" activeCell="A6" sqref="A6"/>
    </sheetView>
  </sheetViews>
  <sheetFormatPr defaultColWidth="9.109375" defaultRowHeight="13.8" x14ac:dyDescent="0.25"/>
  <cols>
    <col min="1" max="1" width="61.6640625" style="1" bestFit="1" customWidth="1"/>
    <col min="2" max="10" width="12.88671875" style="2" customWidth="1"/>
    <col min="11" max="12" width="13.109375" style="68" customWidth="1"/>
    <col min="13" max="13" width="14" style="1" customWidth="1"/>
    <col min="14" max="14" width="47.44140625" style="1" customWidth="1"/>
    <col min="15" max="16384" width="9.109375" style="1"/>
  </cols>
  <sheetData>
    <row r="1" spans="1:14" ht="60" customHeight="1" x14ac:dyDescent="0.25">
      <c r="A1" s="19" t="s">
        <v>60</v>
      </c>
      <c r="B1" s="19"/>
      <c r="C1" s="19"/>
      <c r="D1" s="19"/>
      <c r="E1" s="19"/>
      <c r="F1" s="19"/>
      <c r="G1" s="19"/>
      <c r="H1" s="38"/>
      <c r="I1" s="38"/>
      <c r="J1" s="47"/>
      <c r="K1" s="67"/>
      <c r="L1" s="67"/>
      <c r="M1" s="67" t="s">
        <v>66</v>
      </c>
    </row>
    <row r="2" spans="1:14" ht="9" customHeight="1" x14ac:dyDescent="0.25"/>
    <row r="3" spans="1:14" s="3" customFormat="1" ht="43.5" customHeight="1" x14ac:dyDescent="0.3">
      <c r="A3" s="14" t="s">
        <v>16</v>
      </c>
      <c r="B3" s="8" t="s">
        <v>43</v>
      </c>
      <c r="C3" s="8" t="s">
        <v>42</v>
      </c>
      <c r="D3" s="8" t="s">
        <v>41</v>
      </c>
      <c r="E3" s="8" t="s">
        <v>40</v>
      </c>
      <c r="F3" s="8" t="s">
        <v>39</v>
      </c>
      <c r="G3" s="8" t="s">
        <v>36</v>
      </c>
      <c r="H3" s="8" t="s">
        <v>37</v>
      </c>
      <c r="I3" s="8" t="s">
        <v>68</v>
      </c>
      <c r="J3" s="59" t="s">
        <v>69</v>
      </c>
      <c r="K3" s="59" t="s">
        <v>71</v>
      </c>
      <c r="L3" s="59" t="s">
        <v>73</v>
      </c>
      <c r="M3" s="59" t="s">
        <v>75</v>
      </c>
      <c r="N3" s="73" t="s">
        <v>76</v>
      </c>
    </row>
    <row r="4" spans="1:14" s="3" customFormat="1" ht="14.25" customHeight="1" x14ac:dyDescent="0.25">
      <c r="A4" s="9"/>
      <c r="B4" s="2"/>
      <c r="C4" s="2"/>
      <c r="D4" s="2"/>
      <c r="E4" s="2"/>
      <c r="F4" s="2"/>
      <c r="G4" s="2"/>
      <c r="H4" s="2"/>
      <c r="I4" s="2"/>
      <c r="J4" s="60"/>
      <c r="K4" s="60"/>
      <c r="L4" s="60"/>
      <c r="M4" s="60"/>
    </row>
    <row r="5" spans="1:14" ht="12.75" customHeight="1" x14ac:dyDescent="0.25">
      <c r="A5" s="12" t="s">
        <v>3</v>
      </c>
      <c r="B5" s="10"/>
      <c r="C5" s="10"/>
      <c r="D5" s="10"/>
      <c r="E5" s="10"/>
      <c r="F5" s="10"/>
      <c r="G5" s="10"/>
      <c r="H5" s="10"/>
      <c r="I5" s="10"/>
      <c r="J5" s="61"/>
      <c r="K5" s="61"/>
      <c r="L5" s="61"/>
      <c r="M5" s="61"/>
      <c r="N5" s="74" t="s">
        <v>77</v>
      </c>
    </row>
    <row r="6" spans="1:14" ht="15.75" customHeight="1" x14ac:dyDescent="0.25">
      <c r="A6" s="13" t="s">
        <v>19</v>
      </c>
      <c r="B6" s="10">
        <v>26338076</v>
      </c>
      <c r="C6" s="10">
        <v>25751167</v>
      </c>
      <c r="D6" s="10">
        <v>25192056</v>
      </c>
      <c r="E6" s="10">
        <v>24855318</v>
      </c>
      <c r="F6" s="10">
        <v>24455004</v>
      </c>
      <c r="G6" s="10">
        <v>23882255</v>
      </c>
      <c r="H6" s="10">
        <v>23161476</v>
      </c>
      <c r="I6" s="10">
        <v>22392337</v>
      </c>
      <c r="J6" s="61">
        <v>21840006</v>
      </c>
      <c r="K6" s="61">
        <v>24143700</v>
      </c>
      <c r="L6" s="61">
        <v>23161192</v>
      </c>
      <c r="M6" s="61">
        <v>22266476</v>
      </c>
      <c r="N6" s="75" t="s">
        <v>78</v>
      </c>
    </row>
    <row r="7" spans="1:14" ht="15" customHeight="1" x14ac:dyDescent="0.25">
      <c r="A7" s="13" t="s">
        <v>18</v>
      </c>
      <c r="B7" s="10">
        <v>2037987</v>
      </c>
      <c r="C7" s="10">
        <v>1809991</v>
      </c>
      <c r="D7" s="10">
        <v>2018819</v>
      </c>
      <c r="E7" s="10">
        <v>2641403</v>
      </c>
      <c r="F7" s="10">
        <v>2872025</v>
      </c>
      <c r="G7" s="10">
        <v>3422374</v>
      </c>
      <c r="H7" s="10">
        <v>4017934</v>
      </c>
      <c r="I7" s="10">
        <v>4143938</v>
      </c>
      <c r="J7" s="61">
        <v>4613158</v>
      </c>
      <c r="K7" s="61">
        <v>4378222</v>
      </c>
      <c r="L7" s="61">
        <v>4193685</v>
      </c>
      <c r="M7" s="61">
        <v>4900345</v>
      </c>
      <c r="N7" s="75" t="s">
        <v>79</v>
      </c>
    </row>
    <row r="8" spans="1:14" ht="16.5" customHeight="1" x14ac:dyDescent="0.25">
      <c r="A8" s="13" t="s">
        <v>30</v>
      </c>
      <c r="B8" s="10">
        <v>1121414</v>
      </c>
      <c r="C8" s="10">
        <v>1118524</v>
      </c>
      <c r="D8" s="10">
        <v>1084733</v>
      </c>
      <c r="E8" s="10">
        <v>804651</v>
      </c>
      <c r="F8" s="10">
        <v>342961</v>
      </c>
      <c r="G8" s="10">
        <v>266313</v>
      </c>
      <c r="H8" s="10">
        <v>135458</v>
      </c>
      <c r="I8" s="10">
        <v>98774</v>
      </c>
      <c r="J8" s="61">
        <v>105242</v>
      </c>
      <c r="K8" s="61">
        <v>229235</v>
      </c>
      <c r="L8" s="61">
        <v>1270571</v>
      </c>
      <c r="M8" s="61">
        <v>668519</v>
      </c>
      <c r="N8" s="75" t="s">
        <v>80</v>
      </c>
    </row>
    <row r="9" spans="1:14" ht="15" customHeight="1" x14ac:dyDescent="0.25">
      <c r="A9" s="13" t="s">
        <v>70</v>
      </c>
      <c r="B9" s="15">
        <v>129973</v>
      </c>
      <c r="C9" s="15">
        <v>126675</v>
      </c>
      <c r="D9" s="15">
        <v>145036</v>
      </c>
      <c r="E9" s="15">
        <v>175865</v>
      </c>
      <c r="F9" s="15">
        <v>177293</v>
      </c>
      <c r="G9" s="15">
        <v>126519.71354395</v>
      </c>
      <c r="H9" s="15">
        <v>133596.15047925001</v>
      </c>
      <c r="I9" s="15">
        <v>109230</v>
      </c>
      <c r="J9" s="62">
        <v>144462</v>
      </c>
      <c r="K9" s="62">
        <v>113037</v>
      </c>
      <c r="L9" s="62">
        <v>120386</v>
      </c>
      <c r="M9" s="62">
        <v>162702</v>
      </c>
      <c r="N9" s="75" t="s">
        <v>81</v>
      </c>
    </row>
    <row r="10" spans="1:14" ht="12.75" customHeight="1" x14ac:dyDescent="0.25">
      <c r="A10" s="12" t="s">
        <v>4</v>
      </c>
      <c r="B10" s="15">
        <f t="shared" ref="B10:H10" si="0">SUM(B6:B9)</f>
        <v>29627450</v>
      </c>
      <c r="C10" s="15">
        <f t="shared" si="0"/>
        <v>28806357</v>
      </c>
      <c r="D10" s="15">
        <f t="shared" si="0"/>
        <v>28440644</v>
      </c>
      <c r="E10" s="15">
        <f t="shared" si="0"/>
        <v>28477237</v>
      </c>
      <c r="F10" s="15">
        <f t="shared" si="0"/>
        <v>27847283</v>
      </c>
      <c r="G10" s="15">
        <f t="shared" si="0"/>
        <v>27697461.713543952</v>
      </c>
      <c r="H10" s="15">
        <f t="shared" si="0"/>
        <v>27448464.15047925</v>
      </c>
      <c r="I10" s="15">
        <f t="shared" ref="I10:J10" si="1">SUM(I6:I9)</f>
        <v>26744279</v>
      </c>
      <c r="J10" s="62">
        <f t="shared" si="1"/>
        <v>26702868</v>
      </c>
      <c r="K10" s="62">
        <f t="shared" ref="K10:M10" si="2">SUM(K6:K9)</f>
        <v>28864194</v>
      </c>
      <c r="L10" s="62">
        <f t="shared" ref="L10" si="3">SUM(L6:L9)</f>
        <v>28745834</v>
      </c>
      <c r="M10" s="62">
        <f t="shared" si="2"/>
        <v>27998042</v>
      </c>
      <c r="N10" s="74" t="s">
        <v>82</v>
      </c>
    </row>
    <row r="11" spans="1:14" ht="12" customHeight="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63"/>
      <c r="K11" s="63"/>
      <c r="L11" s="63"/>
      <c r="M11" s="63"/>
    </row>
    <row r="12" spans="1:14" ht="12.75" customHeight="1" x14ac:dyDescent="0.25">
      <c r="A12" s="12" t="s">
        <v>0</v>
      </c>
      <c r="J12" s="60"/>
      <c r="K12" s="60"/>
      <c r="L12" s="60"/>
      <c r="M12" s="60"/>
      <c r="N12" s="74" t="s">
        <v>83</v>
      </c>
    </row>
    <row r="13" spans="1:14" ht="14.25" customHeight="1" x14ac:dyDescent="0.25">
      <c r="A13" s="13" t="s">
        <v>29</v>
      </c>
      <c r="B13" s="10">
        <v>0</v>
      </c>
      <c r="C13" s="10">
        <v>1079</v>
      </c>
      <c r="D13" s="10">
        <v>25052</v>
      </c>
      <c r="E13" s="10">
        <v>25730</v>
      </c>
      <c r="F13" s="10">
        <v>26028</v>
      </c>
      <c r="G13" s="10">
        <v>23157</v>
      </c>
      <c r="H13" s="10">
        <v>22742</v>
      </c>
      <c r="I13" s="10">
        <v>23805</v>
      </c>
      <c r="J13" s="61">
        <v>24374</v>
      </c>
      <c r="K13" s="61">
        <v>31958</v>
      </c>
      <c r="L13" s="61">
        <v>36639</v>
      </c>
      <c r="M13" s="61">
        <v>28731</v>
      </c>
      <c r="N13" s="75" t="s">
        <v>84</v>
      </c>
    </row>
    <row r="14" spans="1:14" ht="12.75" customHeight="1" x14ac:dyDescent="0.25">
      <c r="A14" s="13" t="s">
        <v>11</v>
      </c>
      <c r="B14" s="10">
        <v>246863</v>
      </c>
      <c r="C14" s="10">
        <v>342025</v>
      </c>
      <c r="D14" s="10">
        <v>321716</v>
      </c>
      <c r="E14" s="10">
        <v>237947</v>
      </c>
      <c r="F14" s="10">
        <v>278166</v>
      </c>
      <c r="G14" s="10">
        <v>265081</v>
      </c>
      <c r="H14" s="10">
        <v>326677</v>
      </c>
      <c r="I14" s="10">
        <v>340311</v>
      </c>
      <c r="J14" s="61">
        <v>278301</v>
      </c>
      <c r="K14" s="61">
        <v>1006316</v>
      </c>
      <c r="L14" s="61">
        <v>788952</v>
      </c>
      <c r="M14" s="61">
        <v>775086</v>
      </c>
      <c r="N14" s="75" t="s">
        <v>85</v>
      </c>
    </row>
    <row r="15" spans="1:14" ht="15" customHeight="1" x14ac:dyDescent="0.25">
      <c r="A15" s="13" t="s">
        <v>17</v>
      </c>
      <c r="B15" s="10">
        <v>29221</v>
      </c>
      <c r="C15" s="10">
        <v>21889</v>
      </c>
      <c r="D15" s="10">
        <v>9506</v>
      </c>
      <c r="E15" s="10">
        <v>20993</v>
      </c>
      <c r="F15" s="10">
        <v>15943</v>
      </c>
      <c r="G15" s="10">
        <v>18900</v>
      </c>
      <c r="H15" s="10">
        <v>30537</v>
      </c>
      <c r="I15" s="10">
        <v>35665</v>
      </c>
      <c r="J15" s="61">
        <v>95532</v>
      </c>
      <c r="K15" s="61">
        <v>79171</v>
      </c>
      <c r="L15" s="61">
        <v>85885</v>
      </c>
      <c r="M15" s="61">
        <v>69456</v>
      </c>
      <c r="N15" s="75" t="s">
        <v>86</v>
      </c>
    </row>
    <row r="16" spans="1:14" ht="12.75" customHeight="1" x14ac:dyDescent="0.25">
      <c r="A16" s="13" t="s">
        <v>1</v>
      </c>
      <c r="B16" s="10">
        <v>2126107</v>
      </c>
      <c r="C16" s="10">
        <v>2236538</v>
      </c>
      <c r="D16" s="10">
        <v>2095928</v>
      </c>
      <c r="E16" s="10">
        <v>1930976</v>
      </c>
      <c r="F16" s="10">
        <v>2901610</v>
      </c>
      <c r="G16" s="10">
        <v>2735838</v>
      </c>
      <c r="H16" s="10">
        <v>2492560</v>
      </c>
      <c r="I16" s="10">
        <v>2775377</v>
      </c>
      <c r="J16" s="61">
        <v>2463028</v>
      </c>
      <c r="K16" s="61">
        <v>2397036</v>
      </c>
      <c r="L16" s="61">
        <v>2995463</v>
      </c>
      <c r="M16" s="61">
        <v>3439310</v>
      </c>
      <c r="N16" s="75" t="s">
        <v>87</v>
      </c>
    </row>
    <row r="17" spans="1:15" ht="12.75" customHeight="1" x14ac:dyDescent="0.25">
      <c r="A17" s="12" t="s">
        <v>2</v>
      </c>
      <c r="B17" s="16">
        <f t="shared" ref="B17:H17" si="4">SUM(B13:B16)</f>
        <v>2402191</v>
      </c>
      <c r="C17" s="16">
        <f t="shared" si="4"/>
        <v>2601531</v>
      </c>
      <c r="D17" s="16">
        <f t="shared" si="4"/>
        <v>2452202</v>
      </c>
      <c r="E17" s="16">
        <f t="shared" si="4"/>
        <v>2215646</v>
      </c>
      <c r="F17" s="16">
        <f t="shared" si="4"/>
        <v>3221747</v>
      </c>
      <c r="G17" s="16">
        <f t="shared" si="4"/>
        <v>3042976</v>
      </c>
      <c r="H17" s="16">
        <f t="shared" si="4"/>
        <v>2872516</v>
      </c>
      <c r="I17" s="16">
        <f t="shared" ref="I17:J17" si="5">SUM(I13:I16)</f>
        <v>3175158</v>
      </c>
      <c r="J17" s="64">
        <f t="shared" si="5"/>
        <v>2861235</v>
      </c>
      <c r="K17" s="64">
        <f t="shared" ref="K17:M17" si="6">SUM(K13:K16)</f>
        <v>3514481</v>
      </c>
      <c r="L17" s="64">
        <f t="shared" ref="L17" si="7">SUM(L13:L16)</f>
        <v>3906939</v>
      </c>
      <c r="M17" s="64">
        <f t="shared" si="6"/>
        <v>4312583</v>
      </c>
      <c r="N17" s="74" t="s">
        <v>88</v>
      </c>
    </row>
    <row r="18" spans="1:15" ht="12.75" customHeight="1" x14ac:dyDescent="0.25">
      <c r="A18" s="6"/>
      <c r="B18" s="11"/>
      <c r="C18" s="11"/>
      <c r="D18" s="11"/>
      <c r="E18" s="11"/>
      <c r="F18" s="11"/>
      <c r="G18" s="11"/>
      <c r="H18" s="11"/>
      <c r="I18" s="11"/>
      <c r="J18" s="63"/>
      <c r="K18" s="63"/>
      <c r="L18" s="63"/>
      <c r="M18" s="63"/>
    </row>
    <row r="19" spans="1:15" ht="13.5" customHeight="1" thickBot="1" x14ac:dyDescent="0.3">
      <c r="A19" s="12" t="s">
        <v>5</v>
      </c>
      <c r="B19" s="18">
        <f t="shared" ref="B19:H19" si="8">B10+B17</f>
        <v>32029641</v>
      </c>
      <c r="C19" s="18">
        <f t="shared" si="8"/>
        <v>31407888</v>
      </c>
      <c r="D19" s="18">
        <f t="shared" si="8"/>
        <v>30892846</v>
      </c>
      <c r="E19" s="18">
        <f t="shared" si="8"/>
        <v>30692883</v>
      </c>
      <c r="F19" s="18">
        <f t="shared" si="8"/>
        <v>31069030</v>
      </c>
      <c r="G19" s="18">
        <f t="shared" si="8"/>
        <v>30740437.713543952</v>
      </c>
      <c r="H19" s="18">
        <f t="shared" si="8"/>
        <v>30320980.15047925</v>
      </c>
      <c r="I19" s="18">
        <f t="shared" ref="I19:J19" si="9">I10+I17</f>
        <v>29919437</v>
      </c>
      <c r="J19" s="65">
        <f t="shared" si="9"/>
        <v>29564103</v>
      </c>
      <c r="K19" s="65">
        <f t="shared" ref="K19:M19" si="10">K10+K17</f>
        <v>32378675</v>
      </c>
      <c r="L19" s="65">
        <f t="shared" ref="L19" si="11">L10+L17</f>
        <v>32652773</v>
      </c>
      <c r="M19" s="65">
        <f t="shared" si="10"/>
        <v>32310625</v>
      </c>
      <c r="N19" s="74" t="s">
        <v>89</v>
      </c>
      <c r="O19" s="71"/>
    </row>
    <row r="20" spans="1:15" ht="13.5" customHeight="1" thickTop="1" x14ac:dyDescent="0.25">
      <c r="A20" s="12"/>
      <c r="B20" s="11"/>
      <c r="C20" s="11"/>
      <c r="D20" s="11"/>
      <c r="E20" s="11"/>
      <c r="F20" s="11"/>
      <c r="G20" s="11"/>
      <c r="H20" s="11"/>
      <c r="I20" s="11"/>
      <c r="J20" s="63"/>
      <c r="K20" s="63"/>
      <c r="L20" s="63"/>
      <c r="M20" s="63"/>
    </row>
    <row r="21" spans="1:15" ht="15.75" customHeight="1" x14ac:dyDescent="0.25">
      <c r="A21" s="9" t="s">
        <v>20</v>
      </c>
      <c r="B21" s="10"/>
      <c r="C21" s="10"/>
      <c r="D21" s="10"/>
      <c r="E21" s="10"/>
      <c r="F21" s="10"/>
      <c r="G21" s="10"/>
      <c r="H21" s="10"/>
      <c r="I21" s="10"/>
      <c r="J21" s="61"/>
      <c r="K21" s="61"/>
      <c r="L21" s="61"/>
      <c r="M21" s="61"/>
      <c r="N21" s="73" t="s">
        <v>90</v>
      </c>
    </row>
    <row r="22" spans="1:15" ht="15" customHeight="1" x14ac:dyDescent="0.25">
      <c r="A22" s="12" t="s">
        <v>33</v>
      </c>
      <c r="B22" s="10"/>
      <c r="C22" s="10"/>
      <c r="D22" s="10"/>
      <c r="E22" s="10"/>
      <c r="F22" s="10"/>
      <c r="G22" s="10"/>
      <c r="H22" s="10"/>
      <c r="I22" s="10"/>
      <c r="J22" s="61"/>
      <c r="K22" s="61"/>
      <c r="L22" s="61"/>
      <c r="M22" s="61"/>
      <c r="N22" s="74" t="s">
        <v>91</v>
      </c>
    </row>
    <row r="23" spans="1:15" ht="15" customHeight="1" x14ac:dyDescent="0.25">
      <c r="A23" s="13" t="s">
        <v>10</v>
      </c>
      <c r="B23" s="10">
        <v>5538003</v>
      </c>
      <c r="C23" s="10">
        <v>5538449</v>
      </c>
      <c r="D23" s="10">
        <v>5538456</v>
      </c>
      <c r="E23" s="10">
        <v>5538458</v>
      </c>
      <c r="F23" s="10">
        <v>5538483</v>
      </c>
      <c r="G23" s="10">
        <v>5538490</v>
      </c>
      <c r="H23" s="10">
        <v>5538717</v>
      </c>
      <c r="I23" s="10">
        <v>5538717</v>
      </c>
      <c r="J23" s="61">
        <v>5538717</v>
      </c>
      <c r="K23" s="61">
        <v>5538778</v>
      </c>
      <c r="L23" s="61">
        <v>5538780</v>
      </c>
      <c r="M23" s="61">
        <v>5540264</v>
      </c>
      <c r="N23" s="75" t="s">
        <v>92</v>
      </c>
    </row>
    <row r="24" spans="1:15" ht="14.25" customHeight="1" x14ac:dyDescent="0.25">
      <c r="A24" s="13" t="s">
        <v>12</v>
      </c>
      <c r="B24" s="10">
        <v>171747</v>
      </c>
      <c r="C24" s="10">
        <v>255004</v>
      </c>
      <c r="D24" s="10">
        <v>331554</v>
      </c>
      <c r="E24" s="10">
        <v>404457</v>
      </c>
      <c r="F24" s="10">
        <v>493815</v>
      </c>
      <c r="G24" s="10">
        <v>592045</v>
      </c>
      <c r="H24" s="10">
        <v>687463</v>
      </c>
      <c r="I24" s="10">
        <v>772082</v>
      </c>
      <c r="J24" s="61">
        <v>861196</v>
      </c>
      <c r="K24" s="61">
        <v>961389</v>
      </c>
      <c r="L24" s="61">
        <v>1077411</v>
      </c>
      <c r="M24" s="61">
        <v>1212758</v>
      </c>
      <c r="N24" s="75" t="s">
        <v>93</v>
      </c>
    </row>
    <row r="25" spans="1:15" ht="15" customHeight="1" x14ac:dyDescent="0.25">
      <c r="A25" s="13" t="s">
        <v>13</v>
      </c>
      <c r="B25" s="10">
        <v>83505</v>
      </c>
      <c r="C25" s="10">
        <v>80207</v>
      </c>
      <c r="D25" s="10">
        <v>98568</v>
      </c>
      <c r="E25" s="10">
        <v>129397</v>
      </c>
      <c r="F25" s="10">
        <v>130825</v>
      </c>
      <c r="G25" s="10">
        <v>80052</v>
      </c>
      <c r="H25" s="10">
        <v>87128</v>
      </c>
      <c r="I25" s="10">
        <v>-2183</v>
      </c>
      <c r="J25" s="61">
        <v>33049</v>
      </c>
      <c r="K25" s="61">
        <v>1624</v>
      </c>
      <c r="L25" s="61">
        <v>8973</v>
      </c>
      <c r="M25" s="61">
        <v>51289</v>
      </c>
      <c r="N25" s="75" t="s">
        <v>94</v>
      </c>
    </row>
    <row r="26" spans="1:15" ht="15" customHeight="1" x14ac:dyDescent="0.25">
      <c r="A26" s="13" t="s">
        <v>63</v>
      </c>
      <c r="B26" s="10">
        <v>28626</v>
      </c>
      <c r="C26" s="10">
        <v>28626</v>
      </c>
      <c r="D26" s="10">
        <v>28626</v>
      </c>
      <c r="E26" s="10">
        <v>28626</v>
      </c>
      <c r="F26" s="10">
        <v>0</v>
      </c>
      <c r="G26" s="10">
        <v>0</v>
      </c>
      <c r="H26" s="10">
        <v>0</v>
      </c>
      <c r="I26" s="10">
        <v>0</v>
      </c>
      <c r="J26" s="61">
        <v>0</v>
      </c>
      <c r="K26" s="61">
        <v>0</v>
      </c>
      <c r="L26" s="61"/>
      <c r="M26" s="61">
        <v>0</v>
      </c>
      <c r="N26" s="1" t="s">
        <v>95</v>
      </c>
    </row>
    <row r="27" spans="1:15" ht="16.5" customHeight="1" x14ac:dyDescent="0.25">
      <c r="A27" s="13" t="s">
        <v>28</v>
      </c>
      <c r="B27" s="10">
        <v>415520</v>
      </c>
      <c r="C27" s="10">
        <v>470922</v>
      </c>
      <c r="D27" s="10">
        <v>554026</v>
      </c>
      <c r="E27" s="10">
        <v>609429</v>
      </c>
      <c r="F27" s="10">
        <v>664832</v>
      </c>
      <c r="G27" s="10">
        <v>692533</v>
      </c>
      <c r="H27" s="10">
        <v>554026</v>
      </c>
      <c r="I27" s="10">
        <v>554026</v>
      </c>
      <c r="J27" s="61">
        <v>554026</v>
      </c>
      <c r="K27" s="61">
        <v>554026</v>
      </c>
      <c r="L27" s="61">
        <v>609429</v>
      </c>
      <c r="M27" s="61">
        <v>664832</v>
      </c>
      <c r="N27" s="75" t="s">
        <v>96</v>
      </c>
    </row>
    <row r="28" spans="1:15" ht="14.25" customHeight="1" x14ac:dyDescent="0.25">
      <c r="A28" s="13" t="s">
        <v>14</v>
      </c>
      <c r="B28" s="15">
        <v>671239</v>
      </c>
      <c r="C28" s="15">
        <v>928433</v>
      </c>
      <c r="D28" s="15">
        <v>1044219</v>
      </c>
      <c r="E28" s="15">
        <v>1072687</v>
      </c>
      <c r="F28" s="15">
        <v>1189744</v>
      </c>
      <c r="G28" s="15">
        <v>1356725</v>
      </c>
      <c r="H28" s="15">
        <v>1637605</v>
      </c>
      <c r="I28" s="15">
        <v>1823992</v>
      </c>
      <c r="J28" s="62">
        <v>2033638</v>
      </c>
      <c r="K28" s="62">
        <f>2942271-K27</f>
        <v>2388245</v>
      </c>
      <c r="L28" s="62">
        <f>3403431-609429</f>
        <v>2794002</v>
      </c>
      <c r="M28" s="62">
        <v>3313455</v>
      </c>
      <c r="N28" s="75" t="s">
        <v>97</v>
      </c>
    </row>
    <row r="29" spans="1:15" ht="25.8" customHeight="1" x14ac:dyDescent="0.25">
      <c r="A29" s="12" t="s">
        <v>31</v>
      </c>
      <c r="B29" s="11">
        <f t="shared" ref="B29:H29" si="12">SUM(B23:B28)</f>
        <v>6908640</v>
      </c>
      <c r="C29" s="11">
        <f t="shared" si="12"/>
        <v>7301641</v>
      </c>
      <c r="D29" s="11">
        <f t="shared" si="12"/>
        <v>7595449</v>
      </c>
      <c r="E29" s="11">
        <f t="shared" si="12"/>
        <v>7783054</v>
      </c>
      <c r="F29" s="11">
        <f t="shared" si="12"/>
        <v>8017699</v>
      </c>
      <c r="G29" s="11">
        <f t="shared" si="12"/>
        <v>8259845</v>
      </c>
      <c r="H29" s="11">
        <f t="shared" si="12"/>
        <v>8504939</v>
      </c>
      <c r="I29" s="11">
        <f t="shared" ref="I29:J29" si="13">SUM(I23:I28)</f>
        <v>8686634</v>
      </c>
      <c r="J29" s="63">
        <f t="shared" si="13"/>
        <v>9020626</v>
      </c>
      <c r="K29" s="63">
        <f t="shared" ref="K29:M29" si="14">SUM(K23:K28)</f>
        <v>9444062</v>
      </c>
      <c r="L29" s="63">
        <f t="shared" ref="L29" si="15">SUM(L23:L28)</f>
        <v>10028595</v>
      </c>
      <c r="M29" s="63">
        <f t="shared" si="14"/>
        <v>10782598</v>
      </c>
      <c r="N29" s="74" t="s">
        <v>98</v>
      </c>
    </row>
    <row r="30" spans="1:15" ht="14.25" customHeight="1" x14ac:dyDescent="0.25">
      <c r="A30" s="12" t="s">
        <v>24</v>
      </c>
      <c r="B30" s="15">
        <v>-3484908</v>
      </c>
      <c r="C30" s="15">
        <v>-5843176</v>
      </c>
      <c r="D30" s="15">
        <v>-5836454</v>
      </c>
      <c r="E30" s="15">
        <v>-3443428</v>
      </c>
      <c r="F30" s="15">
        <v>-4225498</v>
      </c>
      <c r="G30" s="15">
        <v>-3816518</v>
      </c>
      <c r="H30" s="15">
        <v>-3245278</v>
      </c>
      <c r="I30" s="15">
        <v>-2765048</v>
      </c>
      <c r="J30" s="62">
        <v>-2087704</v>
      </c>
      <c r="K30" s="62">
        <v>-2592852</v>
      </c>
      <c r="L30" s="62">
        <v>-2931097</v>
      </c>
      <c r="M30" s="62">
        <v>-2018752</v>
      </c>
      <c r="N30" s="74" t="s">
        <v>99</v>
      </c>
    </row>
    <row r="31" spans="1:15" ht="15.75" customHeight="1" x14ac:dyDescent="0.25">
      <c r="A31" s="12" t="s">
        <v>34</v>
      </c>
      <c r="B31" s="17">
        <f t="shared" ref="B31:H31" si="16">B29+B30</f>
        <v>3423732</v>
      </c>
      <c r="C31" s="17">
        <f t="shared" si="16"/>
        <v>1458465</v>
      </c>
      <c r="D31" s="17">
        <f t="shared" si="16"/>
        <v>1758995</v>
      </c>
      <c r="E31" s="17">
        <f t="shared" si="16"/>
        <v>4339626</v>
      </c>
      <c r="F31" s="17">
        <f t="shared" si="16"/>
        <v>3792201</v>
      </c>
      <c r="G31" s="17">
        <f t="shared" si="16"/>
        <v>4443327</v>
      </c>
      <c r="H31" s="17">
        <f t="shared" si="16"/>
        <v>5259661</v>
      </c>
      <c r="I31" s="17">
        <f t="shared" ref="I31:J31" si="17">I29+I30</f>
        <v>5921586</v>
      </c>
      <c r="J31" s="66">
        <f t="shared" si="17"/>
        <v>6932922</v>
      </c>
      <c r="K31" s="66">
        <f t="shared" ref="K31:M31" si="18">K29+K30</f>
        <v>6851210</v>
      </c>
      <c r="L31" s="66">
        <f t="shared" ref="L31" si="19">L29+L30</f>
        <v>7097498</v>
      </c>
      <c r="M31" s="66">
        <f t="shared" si="18"/>
        <v>8763846</v>
      </c>
      <c r="N31" s="76" t="s">
        <v>100</v>
      </c>
      <c r="O31" s="71"/>
    </row>
    <row r="32" spans="1:15" ht="16.5" customHeight="1" x14ac:dyDescent="0.25">
      <c r="A32" s="12"/>
      <c r="B32" s="11"/>
      <c r="C32" s="11"/>
      <c r="D32" s="11"/>
      <c r="E32" s="11"/>
      <c r="F32" s="11"/>
      <c r="G32" s="11"/>
      <c r="H32" s="11"/>
      <c r="I32" s="11"/>
      <c r="J32" s="63"/>
      <c r="K32" s="63"/>
      <c r="L32" s="63"/>
      <c r="M32" s="63"/>
      <c r="N32" s="74"/>
    </row>
    <row r="33" spans="1:16" ht="15" customHeight="1" x14ac:dyDescent="0.25">
      <c r="A33" s="12" t="s">
        <v>32</v>
      </c>
      <c r="B33" s="15">
        <v>4763</v>
      </c>
      <c r="C33" s="15">
        <v>5303</v>
      </c>
      <c r="D33" s="15">
        <v>5836</v>
      </c>
      <c r="E33" s="15">
        <v>6842</v>
      </c>
      <c r="F33" s="15">
        <v>8254</v>
      </c>
      <c r="G33" s="15">
        <v>4427</v>
      </c>
      <c r="H33" s="15">
        <v>4146</v>
      </c>
      <c r="I33" s="15">
        <v>4216</v>
      </c>
      <c r="J33" s="62">
        <v>5205</v>
      </c>
      <c r="K33" s="62">
        <v>6246</v>
      </c>
      <c r="L33" s="62">
        <v>6889</v>
      </c>
      <c r="M33" s="62">
        <v>7644</v>
      </c>
      <c r="N33" s="74" t="s">
        <v>101</v>
      </c>
    </row>
    <row r="34" spans="1:16" ht="12.75" customHeight="1" x14ac:dyDescent="0.25">
      <c r="A34" s="6"/>
      <c r="B34" s="11"/>
      <c r="C34" s="11"/>
      <c r="D34" s="11"/>
      <c r="E34" s="11"/>
      <c r="F34" s="11"/>
      <c r="G34" s="11"/>
      <c r="H34" s="11"/>
      <c r="I34" s="11"/>
      <c r="J34" s="63"/>
      <c r="K34" s="63"/>
      <c r="L34" s="63"/>
      <c r="M34" s="63"/>
    </row>
    <row r="35" spans="1:16" ht="12.75" customHeight="1" x14ac:dyDescent="0.25">
      <c r="A35" s="12" t="s">
        <v>22</v>
      </c>
      <c r="B35" s="10"/>
      <c r="C35" s="10"/>
      <c r="D35" s="10"/>
      <c r="E35" s="10"/>
      <c r="F35" s="10"/>
      <c r="G35" s="10"/>
      <c r="H35" s="10"/>
      <c r="I35" s="10"/>
      <c r="J35" s="61"/>
      <c r="K35" s="61"/>
      <c r="L35" s="61"/>
      <c r="M35" s="61"/>
      <c r="N35" s="74" t="s">
        <v>102</v>
      </c>
    </row>
    <row r="36" spans="1:16" ht="15.75" customHeight="1" x14ac:dyDescent="0.25">
      <c r="A36" s="13" t="s">
        <v>8</v>
      </c>
      <c r="B36" s="10">
        <v>24666403</v>
      </c>
      <c r="C36" s="10">
        <v>23803146</v>
      </c>
      <c r="D36" s="10">
        <v>23117905</v>
      </c>
      <c r="E36" s="10">
        <v>22273733</v>
      </c>
      <c r="F36" s="10">
        <v>22187929</v>
      </c>
      <c r="G36" s="10">
        <v>21414952.969005547</v>
      </c>
      <c r="H36" s="10">
        <v>20616454.546427961</v>
      </c>
      <c r="I36" s="10">
        <v>19789344</v>
      </c>
      <c r="J36" s="61">
        <v>18866902</v>
      </c>
      <c r="K36" s="61">
        <v>20080012</v>
      </c>
      <c r="L36" s="61">
        <v>19834726</v>
      </c>
      <c r="M36" s="61">
        <v>18142697</v>
      </c>
      <c r="N36" s="75" t="s">
        <v>103</v>
      </c>
      <c r="O36" s="71"/>
      <c r="P36" s="71"/>
    </row>
    <row r="37" spans="1:16" ht="14.25" customHeight="1" x14ac:dyDescent="0.25">
      <c r="A37" s="13" t="s">
        <v>23</v>
      </c>
      <c r="B37" s="10">
        <v>2827970</v>
      </c>
      <c r="C37" s="10">
        <v>4830831</v>
      </c>
      <c r="D37" s="10">
        <v>4814759</v>
      </c>
      <c r="E37" s="10">
        <v>2824135</v>
      </c>
      <c r="F37" s="10">
        <v>3627748</v>
      </c>
      <c r="G37" s="10">
        <v>3363099</v>
      </c>
      <c r="H37" s="10">
        <v>2819165.3</v>
      </c>
      <c r="I37" s="10">
        <v>2044062</v>
      </c>
      <c r="J37" s="61">
        <v>1642951</v>
      </c>
      <c r="K37" s="61">
        <v>2298198</v>
      </c>
      <c r="L37" s="61">
        <v>2605583</v>
      </c>
      <c r="M37" s="61">
        <v>1407640</v>
      </c>
      <c r="N37" s="75" t="s">
        <v>104</v>
      </c>
    </row>
    <row r="38" spans="1:16" ht="14.25" customHeight="1" x14ac:dyDescent="0.25">
      <c r="A38" s="13" t="s">
        <v>72</v>
      </c>
      <c r="B38" s="10"/>
      <c r="C38" s="10"/>
      <c r="D38" s="10"/>
      <c r="E38" s="10"/>
      <c r="F38" s="10"/>
      <c r="G38" s="10"/>
      <c r="H38" s="10"/>
      <c r="I38" s="10"/>
      <c r="J38" s="61"/>
      <c r="K38" s="61">
        <v>101227</v>
      </c>
      <c r="L38" s="61">
        <v>57581</v>
      </c>
      <c r="M38" s="61">
        <v>46526</v>
      </c>
      <c r="N38" s="75" t="s">
        <v>105</v>
      </c>
    </row>
    <row r="39" spans="1:16" ht="15.75" customHeight="1" x14ac:dyDescent="0.25">
      <c r="A39" s="13" t="s">
        <v>27</v>
      </c>
      <c r="B39" s="10">
        <v>8739</v>
      </c>
      <c r="C39" s="10">
        <v>11702</v>
      </c>
      <c r="D39" s="10">
        <v>14665</v>
      </c>
      <c r="E39" s="10">
        <v>18144</v>
      </c>
      <c r="F39" s="10">
        <v>22104</v>
      </c>
      <c r="G39" s="10">
        <v>22044</v>
      </c>
      <c r="H39" s="10">
        <v>23064</v>
      </c>
      <c r="I39" s="10">
        <v>28743</v>
      </c>
      <c r="J39" s="61">
        <v>27514</v>
      </c>
      <c r="K39" s="61">
        <v>29722</v>
      </c>
      <c r="L39" s="61">
        <v>33678</v>
      </c>
      <c r="M39" s="61">
        <v>35020</v>
      </c>
      <c r="N39" s="75" t="s">
        <v>106</v>
      </c>
    </row>
    <row r="40" spans="1:16" ht="15.75" customHeight="1" x14ac:dyDescent="0.25">
      <c r="A40" s="13" t="s">
        <v>35</v>
      </c>
      <c r="B40" s="15">
        <v>0</v>
      </c>
      <c r="C40" s="15">
        <v>0</v>
      </c>
      <c r="D40" s="15">
        <v>0</v>
      </c>
      <c r="E40" s="15">
        <v>39088</v>
      </c>
      <c r="F40" s="15">
        <v>178963</v>
      </c>
      <c r="G40" s="15">
        <v>197574</v>
      </c>
      <c r="H40" s="15">
        <v>165216</v>
      </c>
      <c r="I40" s="15">
        <v>119287</v>
      </c>
      <c r="J40" s="62">
        <v>88269</v>
      </c>
      <c r="K40" s="62">
        <v>127744</v>
      </c>
      <c r="L40" s="62">
        <v>244518</v>
      </c>
      <c r="M40" s="62">
        <v>211963</v>
      </c>
      <c r="N40" s="75" t="s">
        <v>107</v>
      </c>
    </row>
    <row r="41" spans="1:16" ht="12.75" customHeight="1" x14ac:dyDescent="0.25">
      <c r="A41" s="12" t="s">
        <v>9</v>
      </c>
      <c r="B41" s="15">
        <f t="shared" ref="B41:K41" si="20">SUM(B36:B40)</f>
        <v>27503112</v>
      </c>
      <c r="C41" s="15">
        <f t="shared" si="20"/>
        <v>28645679</v>
      </c>
      <c r="D41" s="15">
        <f t="shared" si="20"/>
        <v>27947329</v>
      </c>
      <c r="E41" s="15">
        <f t="shared" si="20"/>
        <v>25155100</v>
      </c>
      <c r="F41" s="15">
        <f t="shared" si="20"/>
        <v>26016744</v>
      </c>
      <c r="G41" s="15">
        <f t="shared" si="20"/>
        <v>24997669.969005547</v>
      </c>
      <c r="H41" s="15">
        <f t="shared" si="20"/>
        <v>23623899.846427962</v>
      </c>
      <c r="I41" s="15">
        <f t="shared" si="20"/>
        <v>21981436</v>
      </c>
      <c r="J41" s="62">
        <f t="shared" si="20"/>
        <v>20625636</v>
      </c>
      <c r="K41" s="62">
        <f t="shared" si="20"/>
        <v>22636903</v>
      </c>
      <c r="L41" s="62">
        <f t="shared" ref="L41:M41" si="21">SUM(L36:L40)</f>
        <v>22776086</v>
      </c>
      <c r="M41" s="62">
        <f t="shared" si="21"/>
        <v>19843846</v>
      </c>
      <c r="N41" s="74" t="s">
        <v>108</v>
      </c>
    </row>
    <row r="42" spans="1:16" ht="11.25" customHeight="1" x14ac:dyDescent="0.25">
      <c r="A42" s="6"/>
      <c r="B42" s="11"/>
      <c r="C42" s="11"/>
      <c r="D42" s="11"/>
      <c r="E42" s="11"/>
      <c r="F42" s="11"/>
      <c r="G42" s="11"/>
      <c r="H42" s="11"/>
      <c r="I42" s="11"/>
      <c r="J42" s="63"/>
      <c r="K42" s="63"/>
      <c r="L42" s="63"/>
      <c r="M42" s="63"/>
    </row>
    <row r="43" spans="1:16" ht="12.75" customHeight="1" x14ac:dyDescent="0.25">
      <c r="A43" s="12" t="s">
        <v>6</v>
      </c>
      <c r="B43" s="10"/>
      <c r="C43" s="10"/>
      <c r="D43" s="10"/>
      <c r="E43" s="10"/>
      <c r="F43" s="10"/>
      <c r="G43" s="10"/>
      <c r="H43" s="10"/>
      <c r="I43" s="10"/>
      <c r="J43" s="61"/>
      <c r="K43" s="61"/>
      <c r="L43" s="61"/>
      <c r="M43" s="61"/>
      <c r="N43" s="74" t="s">
        <v>109</v>
      </c>
    </row>
    <row r="44" spans="1:16" ht="15" customHeight="1" x14ac:dyDescent="0.25">
      <c r="A44" s="13" t="s">
        <v>8</v>
      </c>
      <c r="B44" s="10">
        <v>885540</v>
      </c>
      <c r="C44" s="10">
        <v>977546</v>
      </c>
      <c r="D44" s="10">
        <v>822213</v>
      </c>
      <c r="E44" s="10">
        <v>843964</v>
      </c>
      <c r="F44" s="10">
        <v>752521</v>
      </c>
      <c r="G44" s="10">
        <v>778119.14296161907</v>
      </c>
      <c r="H44" s="10">
        <v>803631.02408873197</v>
      </c>
      <c r="I44" s="10">
        <v>832243</v>
      </c>
      <c r="J44" s="61">
        <v>927575</v>
      </c>
      <c r="K44" s="61">
        <v>1162135</v>
      </c>
      <c r="L44" s="61">
        <v>1164764</v>
      </c>
      <c r="M44" s="61">
        <v>1707139</v>
      </c>
      <c r="N44" s="75" t="s">
        <v>110</v>
      </c>
    </row>
    <row r="45" spans="1:16" ht="15" customHeight="1" x14ac:dyDescent="0.25">
      <c r="A45" s="13" t="s">
        <v>23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434160</v>
      </c>
      <c r="J45" s="61">
        <v>300219</v>
      </c>
      <c r="K45" s="61">
        <v>178496</v>
      </c>
      <c r="L45" s="61">
        <v>157322</v>
      </c>
      <c r="M45" s="61">
        <v>578510</v>
      </c>
      <c r="N45" s="75" t="s">
        <v>104</v>
      </c>
    </row>
    <row r="46" spans="1:16" ht="15" customHeight="1" x14ac:dyDescent="0.25">
      <c r="A46" s="13" t="s">
        <v>72</v>
      </c>
      <c r="B46" s="10"/>
      <c r="C46" s="10"/>
      <c r="D46" s="10"/>
      <c r="E46" s="10"/>
      <c r="F46" s="10"/>
      <c r="G46" s="10"/>
      <c r="H46" s="10"/>
      <c r="I46" s="10"/>
      <c r="J46" s="61"/>
      <c r="K46" s="61">
        <v>23770</v>
      </c>
      <c r="L46" s="61">
        <v>8088</v>
      </c>
      <c r="M46" s="61">
        <v>5787</v>
      </c>
      <c r="N46" s="75" t="s">
        <v>105</v>
      </c>
    </row>
    <row r="47" spans="1:16" ht="15" customHeight="1" x14ac:dyDescent="0.25">
      <c r="A47" s="13" t="s">
        <v>21</v>
      </c>
      <c r="B47" s="10">
        <v>212494</v>
      </c>
      <c r="C47" s="10">
        <v>320895</v>
      </c>
      <c r="D47" s="10">
        <v>356783</v>
      </c>
      <c r="E47" s="10">
        <v>342526</v>
      </c>
      <c r="F47" s="10">
        <v>497050</v>
      </c>
      <c r="G47" s="10">
        <v>513999</v>
      </c>
      <c r="H47" s="10">
        <v>628345</v>
      </c>
      <c r="I47" s="10">
        <v>699078</v>
      </c>
      <c r="J47" s="61">
        <v>763503</v>
      </c>
      <c r="K47" s="61">
        <v>1511415</v>
      </c>
      <c r="L47" s="61">
        <v>1439557</v>
      </c>
      <c r="M47" s="61">
        <v>1402924</v>
      </c>
      <c r="N47" s="75" t="s">
        <v>111</v>
      </c>
    </row>
    <row r="48" spans="1:16" ht="15.75" customHeight="1" x14ac:dyDescent="0.25">
      <c r="A48" s="13" t="s">
        <v>74</v>
      </c>
      <c r="B48" s="15">
        <v>0</v>
      </c>
      <c r="C48" s="15">
        <v>0</v>
      </c>
      <c r="D48" s="15">
        <v>1690</v>
      </c>
      <c r="E48" s="15">
        <v>4825</v>
      </c>
      <c r="F48" s="15">
        <v>2260</v>
      </c>
      <c r="G48" s="15">
        <v>2896</v>
      </c>
      <c r="H48" s="15">
        <v>1297</v>
      </c>
      <c r="I48" s="15">
        <v>46718</v>
      </c>
      <c r="J48" s="62">
        <v>9043</v>
      </c>
      <c r="K48" s="62">
        <v>8500</v>
      </c>
      <c r="L48" s="62">
        <v>2569</v>
      </c>
      <c r="M48" s="62">
        <v>929</v>
      </c>
      <c r="N48" s="75" t="s">
        <v>112</v>
      </c>
    </row>
    <row r="49" spans="1:14" ht="12.75" customHeight="1" x14ac:dyDescent="0.25">
      <c r="A49" s="12" t="s">
        <v>7</v>
      </c>
      <c r="B49" s="15">
        <f t="shared" ref="B49:H49" si="22">SUM(B44:B48)</f>
        <v>1098034</v>
      </c>
      <c r="C49" s="15">
        <f t="shared" si="22"/>
        <v>1298441</v>
      </c>
      <c r="D49" s="15">
        <f t="shared" si="22"/>
        <v>1180686</v>
      </c>
      <c r="E49" s="15">
        <f t="shared" si="22"/>
        <v>1191315</v>
      </c>
      <c r="F49" s="15">
        <f t="shared" si="22"/>
        <v>1251831</v>
      </c>
      <c r="G49" s="15">
        <f t="shared" si="22"/>
        <v>1295014.142961619</v>
      </c>
      <c r="H49" s="15">
        <f t="shared" si="22"/>
        <v>1433273.024088732</v>
      </c>
      <c r="I49" s="15">
        <f t="shared" ref="I49:J49" si="23">SUM(I44:I48)</f>
        <v>2012199</v>
      </c>
      <c r="J49" s="62">
        <f t="shared" si="23"/>
        <v>2000340</v>
      </c>
      <c r="K49" s="62">
        <f t="shared" ref="K49:M49" si="24">SUM(K44:K48)</f>
        <v>2884316</v>
      </c>
      <c r="L49" s="62">
        <f t="shared" ref="L49" si="25">SUM(L44:L48)</f>
        <v>2772300</v>
      </c>
      <c r="M49" s="62">
        <f t="shared" si="24"/>
        <v>3695289</v>
      </c>
      <c r="N49" s="74" t="s">
        <v>113</v>
      </c>
    </row>
    <row r="50" spans="1:14" ht="15" customHeight="1" x14ac:dyDescent="0.25">
      <c r="A50" s="6"/>
      <c r="B50" s="11"/>
      <c r="C50" s="11"/>
      <c r="D50" s="11"/>
      <c r="E50" s="11"/>
      <c r="F50" s="11"/>
      <c r="G50" s="11"/>
      <c r="H50" s="11"/>
      <c r="I50" s="11"/>
      <c r="J50" s="63"/>
      <c r="K50" s="63"/>
      <c r="L50" s="63"/>
      <c r="M50" s="63"/>
    </row>
    <row r="51" spans="1:14" ht="15" customHeight="1" thickBot="1" x14ac:dyDescent="0.3">
      <c r="A51" s="12" t="s">
        <v>25</v>
      </c>
      <c r="B51" s="18">
        <f t="shared" ref="B51:K51" si="26">B31+B33+B41+B49</f>
        <v>32029641</v>
      </c>
      <c r="C51" s="18">
        <f t="shared" si="26"/>
        <v>31407888</v>
      </c>
      <c r="D51" s="18">
        <f t="shared" si="26"/>
        <v>30892846</v>
      </c>
      <c r="E51" s="18">
        <f t="shared" si="26"/>
        <v>30692883</v>
      </c>
      <c r="F51" s="18">
        <f t="shared" si="26"/>
        <v>31069030</v>
      </c>
      <c r="G51" s="18">
        <f t="shared" si="26"/>
        <v>30740438.111967165</v>
      </c>
      <c r="H51" s="18">
        <f t="shared" si="26"/>
        <v>30320979.870516695</v>
      </c>
      <c r="I51" s="18">
        <f t="shared" si="26"/>
        <v>29919437</v>
      </c>
      <c r="J51" s="65">
        <f t="shared" si="26"/>
        <v>29564103</v>
      </c>
      <c r="K51" s="65">
        <f t="shared" si="26"/>
        <v>32378675</v>
      </c>
      <c r="L51" s="65">
        <f t="shared" ref="L51:M51" si="27">L31+L33+L41+L49</f>
        <v>32652773</v>
      </c>
      <c r="M51" s="65">
        <f t="shared" si="27"/>
        <v>32310625</v>
      </c>
      <c r="N51" s="74" t="s">
        <v>114</v>
      </c>
    </row>
    <row r="52" spans="1:14" ht="14.4" hidden="1" thickTop="1" x14ac:dyDescent="0.25">
      <c r="B52" s="48">
        <f t="shared" ref="B52:K52" si="28">B19-B51</f>
        <v>0</v>
      </c>
      <c r="C52" s="48">
        <f t="shared" si="28"/>
        <v>0</v>
      </c>
      <c r="D52" s="48">
        <f t="shared" si="28"/>
        <v>0</v>
      </c>
      <c r="E52" s="48">
        <f t="shared" si="28"/>
        <v>0</v>
      </c>
      <c r="F52" s="48">
        <f t="shared" si="28"/>
        <v>0</v>
      </c>
      <c r="G52" s="48">
        <f t="shared" si="28"/>
        <v>-0.3984232135117054</v>
      </c>
      <c r="H52" s="48">
        <f t="shared" si="28"/>
        <v>0.27996255457401276</v>
      </c>
      <c r="I52" s="48">
        <f t="shared" si="28"/>
        <v>0</v>
      </c>
      <c r="J52" s="48">
        <f t="shared" si="28"/>
        <v>0</v>
      </c>
      <c r="K52" s="69">
        <f t="shared" si="28"/>
        <v>0</v>
      </c>
      <c r="L52" s="69">
        <f t="shared" ref="L52:M52" si="29">L19-L51</f>
        <v>0</v>
      </c>
      <c r="M52" s="69">
        <f t="shared" si="29"/>
        <v>0</v>
      </c>
    </row>
    <row r="53" spans="1:14" ht="12.75" customHeight="1" thickTop="1" x14ac:dyDescent="0.25">
      <c r="A53" s="37"/>
      <c r="B53" s="39"/>
      <c r="C53" s="39"/>
      <c r="D53" s="39"/>
      <c r="E53" s="39"/>
      <c r="F53" s="39"/>
      <c r="G53" s="39"/>
      <c r="H53" s="39"/>
      <c r="I53" s="39"/>
      <c r="J53" s="39"/>
    </row>
    <row r="54" spans="1:14" ht="12.75" customHeight="1" x14ac:dyDescent="0.25">
      <c r="A54" s="42"/>
      <c r="B54" s="40"/>
      <c r="C54" s="40"/>
      <c r="D54" s="40"/>
      <c r="E54" s="40"/>
      <c r="F54" s="40"/>
      <c r="G54" s="40"/>
      <c r="H54" s="40"/>
      <c r="I54" s="40"/>
      <c r="J54" s="40"/>
    </row>
    <row r="55" spans="1:14" x14ac:dyDescent="0.25">
      <c r="A55"/>
      <c r="B55" s="41"/>
      <c r="C55" s="41"/>
      <c r="D55" s="41"/>
      <c r="E55" s="41"/>
      <c r="F55" s="41"/>
      <c r="G55" s="41"/>
      <c r="H55" s="41"/>
      <c r="I55" s="5"/>
      <c r="J55" s="41"/>
    </row>
    <row r="57" spans="1:14" ht="14.4" x14ac:dyDescent="0.3">
      <c r="A57" s="43"/>
      <c r="B57" s="45"/>
      <c r="C57" s="45"/>
      <c r="D57" s="45"/>
      <c r="E57" s="45"/>
      <c r="F57" s="45"/>
      <c r="G57" s="45"/>
      <c r="H57" s="45"/>
      <c r="I57" s="45"/>
      <c r="J57" s="45"/>
    </row>
    <row r="59" spans="1:14" ht="14.4" x14ac:dyDescent="0.3">
      <c r="A59" s="43"/>
      <c r="B59" s="45"/>
      <c r="C59" s="45"/>
      <c r="D59" s="45"/>
      <c r="E59" s="45"/>
      <c r="F59" s="45"/>
      <c r="G59" s="45"/>
      <c r="H59" s="45"/>
      <c r="I59" s="45"/>
      <c r="J59" s="45"/>
    </row>
    <row r="61" spans="1:14" x14ac:dyDescent="0.25">
      <c r="H61" s="2" t="s">
        <v>26</v>
      </c>
      <c r="I61" s="2" t="s">
        <v>26</v>
      </c>
      <c r="J61" s="2" t="s">
        <v>26</v>
      </c>
    </row>
    <row r="65" spans="2:10" x14ac:dyDescent="0.25">
      <c r="B65" s="7"/>
      <c r="C65" s="7"/>
      <c r="D65" s="7"/>
      <c r="E65" s="7"/>
      <c r="F65" s="7"/>
      <c r="G65" s="7"/>
      <c r="H65" s="7"/>
      <c r="I65" s="7"/>
      <c r="J65" s="7"/>
    </row>
    <row r="66" spans="2:10" x14ac:dyDescent="0.25">
      <c r="B66" s="7"/>
      <c r="C66" s="7"/>
      <c r="D66" s="7"/>
      <c r="E66" s="7"/>
      <c r="F66" s="7"/>
      <c r="G66" s="7"/>
      <c r="H66" s="7"/>
      <c r="I66" s="7"/>
      <c r="J66" s="7"/>
    </row>
    <row r="67" spans="2:10" x14ac:dyDescent="0.25">
      <c r="B67" s="5"/>
      <c r="C67" s="5"/>
      <c r="D67" s="5"/>
      <c r="E67" s="5"/>
      <c r="F67" s="5"/>
      <c r="G67" s="5"/>
      <c r="H67" s="5"/>
      <c r="I67" s="5"/>
      <c r="J67" s="5"/>
    </row>
  </sheetData>
  <pageMargins left="0.44" right="0.24" top="0.57999999999999996" bottom="0.23" header="0.17" footer="0.16"/>
  <pageSetup paperSize="8" scale="94" orientation="portrait" r:id="rId1"/>
  <headerFooter alignWithMargins="0"/>
  <ignoredErrors>
    <ignoredError sqref="H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zoomScale="70" zoomScaleNormal="70" workbookViewId="0">
      <pane xSplit="1" ySplit="4" topLeftCell="C5" activePane="bottomRight" state="frozen"/>
      <selection activeCell="V25" sqref="V25"/>
      <selection pane="topRight" activeCell="V25" sqref="V25"/>
      <selection pane="bottomLeft" activeCell="V25" sqref="V25"/>
      <selection pane="bottomRight" activeCell="E36" sqref="E36"/>
    </sheetView>
  </sheetViews>
  <sheetFormatPr defaultColWidth="9.109375" defaultRowHeight="13.8" x14ac:dyDescent="0.25"/>
  <cols>
    <col min="1" max="1" width="58.109375" style="20" customWidth="1"/>
    <col min="2" max="2" width="13.5546875" style="20" customWidth="1"/>
    <col min="3" max="3" width="13.6640625" style="20" customWidth="1"/>
    <col min="4" max="4" width="14.33203125" style="20" customWidth="1"/>
    <col min="5" max="5" width="13.5546875" style="20" customWidth="1"/>
    <col min="6" max="6" width="13.44140625" style="20" customWidth="1"/>
    <col min="7" max="12" width="12.44140625" style="20" customWidth="1"/>
    <col min="13" max="13" width="12.88671875" style="20" customWidth="1"/>
    <col min="14" max="14" width="44.109375" style="20" customWidth="1"/>
    <col min="15" max="16384" width="9.109375" style="20"/>
  </cols>
  <sheetData>
    <row r="1" spans="1:14" ht="96.6" x14ac:dyDescent="0.25">
      <c r="A1" s="19" t="s">
        <v>61</v>
      </c>
      <c r="G1" s="19"/>
      <c r="H1" s="47"/>
      <c r="I1" s="47"/>
      <c r="J1" s="47"/>
      <c r="K1" s="47"/>
      <c r="L1" s="47"/>
      <c r="M1" s="47" t="s">
        <v>66</v>
      </c>
    </row>
    <row r="2" spans="1:14" ht="11.2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15.75" customHeight="1" thickBot="1" x14ac:dyDescent="0.3">
      <c r="B3" s="36">
        <v>2010</v>
      </c>
      <c r="C3" s="36">
        <v>2011</v>
      </c>
      <c r="D3" s="36">
        <v>2012</v>
      </c>
      <c r="E3" s="36">
        <v>2013</v>
      </c>
      <c r="F3" s="36">
        <v>2014</v>
      </c>
      <c r="G3" s="36">
        <v>2015</v>
      </c>
      <c r="H3" s="36">
        <v>2016</v>
      </c>
      <c r="I3" s="36">
        <v>2017</v>
      </c>
      <c r="J3" s="49">
        <v>2018</v>
      </c>
      <c r="K3" s="49">
        <v>2019</v>
      </c>
      <c r="L3" s="49">
        <v>2020</v>
      </c>
      <c r="M3" s="49">
        <v>2021</v>
      </c>
    </row>
    <row r="4" spans="1:14" ht="7.5" customHeight="1" x14ac:dyDescent="0.25">
      <c r="J4" s="50"/>
      <c r="K4" s="50"/>
      <c r="L4" s="50"/>
      <c r="M4" s="50"/>
    </row>
    <row r="5" spans="1:14" ht="12" customHeight="1" x14ac:dyDescent="0.25">
      <c r="A5" s="21" t="s">
        <v>44</v>
      </c>
      <c r="J5" s="50"/>
      <c r="K5" s="50"/>
      <c r="L5" s="50"/>
      <c r="M5" s="50"/>
      <c r="N5" s="77" t="s">
        <v>115</v>
      </c>
    </row>
    <row r="6" spans="1:14" ht="14.25" customHeight="1" x14ac:dyDescent="0.25">
      <c r="A6" s="20" t="s">
        <v>45</v>
      </c>
      <c r="B6" s="4">
        <v>2728837</v>
      </c>
      <c r="C6" s="4">
        <v>3005095</v>
      </c>
      <c r="D6" s="4">
        <v>3005870</v>
      </c>
      <c r="E6" s="4">
        <v>3015138</v>
      </c>
      <c r="F6" s="4">
        <v>3040313</v>
      </c>
      <c r="G6" s="22">
        <v>3045939</v>
      </c>
      <c r="H6" s="22">
        <v>3068583</v>
      </c>
      <c r="I6" s="22">
        <v>3057073</v>
      </c>
      <c r="J6" s="51">
        <v>3063097</v>
      </c>
      <c r="K6" s="51">
        <v>3165797</v>
      </c>
      <c r="L6" s="51">
        <v>3500588</v>
      </c>
      <c r="M6" s="70">
        <v>3541032</v>
      </c>
      <c r="N6" s="78" t="s">
        <v>116</v>
      </c>
    </row>
    <row r="7" spans="1:14" x14ac:dyDescent="0.25">
      <c r="A7" s="20" t="s">
        <v>62</v>
      </c>
      <c r="B7" s="4">
        <v>247607</v>
      </c>
      <c r="C7" s="4">
        <v>271930</v>
      </c>
      <c r="D7" s="4">
        <v>253654</v>
      </c>
      <c r="E7" s="4">
        <v>300753</v>
      </c>
      <c r="F7" s="4">
        <v>435203</v>
      </c>
      <c r="G7" s="22">
        <v>497954</v>
      </c>
      <c r="H7" s="22">
        <v>553367</v>
      </c>
      <c r="I7" s="22">
        <v>339006</v>
      </c>
      <c r="J7" s="51">
        <v>396442</v>
      </c>
      <c r="K7" s="51">
        <v>558229</v>
      </c>
      <c r="L7" s="51">
        <v>390142</v>
      </c>
      <c r="M7" s="70">
        <v>493560</v>
      </c>
      <c r="N7" s="78" t="s">
        <v>117</v>
      </c>
    </row>
    <row r="8" spans="1:14" ht="13.5" customHeight="1" x14ac:dyDescent="0.25">
      <c r="A8" s="20" t="s">
        <v>46</v>
      </c>
      <c r="B8" s="4">
        <v>30249</v>
      </c>
      <c r="C8" s="4">
        <v>38813</v>
      </c>
      <c r="D8" s="4">
        <v>39440</v>
      </c>
      <c r="E8" s="4">
        <v>47108</v>
      </c>
      <c r="F8" s="4">
        <v>58345</v>
      </c>
      <c r="G8" s="22">
        <v>60624</v>
      </c>
      <c r="H8" s="22">
        <v>55201</v>
      </c>
      <c r="I8" s="22">
        <v>55257</v>
      </c>
      <c r="J8" s="51">
        <v>53949</v>
      </c>
      <c r="K8" s="51">
        <v>55339</v>
      </c>
      <c r="L8" s="51">
        <v>46307</v>
      </c>
      <c r="M8" s="70">
        <v>49086</v>
      </c>
      <c r="N8" s="78" t="s">
        <v>118</v>
      </c>
    </row>
    <row r="9" spans="1:14" ht="13.5" customHeight="1" x14ac:dyDescent="0.25">
      <c r="A9" s="20" t="s">
        <v>47</v>
      </c>
      <c r="B9" s="4">
        <v>22047</v>
      </c>
      <c r="C9" s="4">
        <v>20148</v>
      </c>
      <c r="D9" s="4">
        <v>24344</v>
      </c>
      <c r="E9" s="4">
        <v>19687</v>
      </c>
      <c r="F9" s="4">
        <v>13432</v>
      </c>
      <c r="G9" s="22">
        <v>10334</v>
      </c>
      <c r="H9" s="22">
        <v>9687</v>
      </c>
      <c r="I9" s="22">
        <v>9826</v>
      </c>
      <c r="J9" s="51">
        <v>11345</v>
      </c>
      <c r="K9" s="51">
        <v>16247</v>
      </c>
      <c r="L9" s="51">
        <v>26791</v>
      </c>
      <c r="M9" s="70">
        <v>35201</v>
      </c>
      <c r="N9" s="78" t="s">
        <v>119</v>
      </c>
    </row>
    <row r="10" spans="1:14" x14ac:dyDescent="0.25">
      <c r="A10" s="20" t="s">
        <v>48</v>
      </c>
      <c r="B10" s="4">
        <f>28272+40929-22047</f>
        <v>47154</v>
      </c>
      <c r="C10" s="4">
        <v>23660</v>
      </c>
      <c r="D10" s="4">
        <v>24016</v>
      </c>
      <c r="E10" s="4">
        <v>17259</v>
      </c>
      <c r="F10" s="4">
        <v>25734</v>
      </c>
      <c r="G10" s="22">
        <v>33559</v>
      </c>
      <c r="H10" s="22">
        <v>44477</v>
      </c>
      <c r="I10" s="22">
        <v>54157</v>
      </c>
      <c r="J10" s="51">
        <v>75876</v>
      </c>
      <c r="K10" s="51">
        <v>66785</v>
      </c>
      <c r="L10" s="51">
        <v>30818</v>
      </c>
      <c r="M10" s="70">
        <v>23084</v>
      </c>
      <c r="N10" s="78" t="s">
        <v>120</v>
      </c>
    </row>
    <row r="11" spans="1:14" x14ac:dyDescent="0.25">
      <c r="A11" s="20" t="s">
        <v>49</v>
      </c>
      <c r="B11" s="31">
        <v>16509</v>
      </c>
      <c r="C11" s="31">
        <v>60112</v>
      </c>
      <c r="D11" s="31">
        <v>72931</v>
      </c>
      <c r="E11" s="31">
        <v>21234</v>
      </c>
      <c r="F11" s="31">
        <v>16268</v>
      </c>
      <c r="G11" s="27">
        <v>33013</v>
      </c>
      <c r="H11" s="27">
        <v>33293</v>
      </c>
      <c r="I11" s="27">
        <v>102995</v>
      </c>
      <c r="J11" s="52">
        <v>34363</v>
      </c>
      <c r="K11" s="52">
        <v>21445</v>
      </c>
      <c r="L11" s="52">
        <v>21938</v>
      </c>
      <c r="M11" s="52">
        <v>0</v>
      </c>
      <c r="N11" s="78" t="s">
        <v>121</v>
      </c>
    </row>
    <row r="12" spans="1:14" x14ac:dyDescent="0.25">
      <c r="A12" s="21" t="s">
        <v>50</v>
      </c>
      <c r="B12" s="32">
        <f t="shared" ref="B12:H12" si="0">SUM(B6:B11)</f>
        <v>3092403</v>
      </c>
      <c r="C12" s="32">
        <f t="shared" si="0"/>
        <v>3419758</v>
      </c>
      <c r="D12" s="32">
        <f t="shared" si="0"/>
        <v>3420255</v>
      </c>
      <c r="E12" s="32">
        <f t="shared" si="0"/>
        <v>3421179</v>
      </c>
      <c r="F12" s="32">
        <f t="shared" si="0"/>
        <v>3589295</v>
      </c>
      <c r="G12" s="28">
        <f t="shared" si="0"/>
        <v>3681423</v>
      </c>
      <c r="H12" s="28">
        <f t="shared" si="0"/>
        <v>3764608</v>
      </c>
      <c r="I12" s="28">
        <f t="shared" ref="I12:J12" si="1">SUM(I6:I11)</f>
        <v>3618314</v>
      </c>
      <c r="J12" s="53">
        <f t="shared" si="1"/>
        <v>3635072</v>
      </c>
      <c r="K12" s="53">
        <f t="shared" ref="K12:M12" si="2">SUM(K6:K11)</f>
        <v>3883842</v>
      </c>
      <c r="L12" s="53">
        <f t="shared" ref="L12" si="3">SUM(L6:L11)</f>
        <v>4016584</v>
      </c>
      <c r="M12" s="53">
        <f t="shared" si="2"/>
        <v>4141963</v>
      </c>
      <c r="N12" s="77" t="s">
        <v>122</v>
      </c>
    </row>
    <row r="13" spans="1:14" ht="10.5" customHeight="1" x14ac:dyDescent="0.25">
      <c r="B13" s="4"/>
      <c r="C13" s="4"/>
      <c r="D13" s="4"/>
      <c r="E13" s="4"/>
      <c r="F13" s="4"/>
      <c r="G13" s="23"/>
      <c r="H13" s="23"/>
      <c r="I13" s="23"/>
      <c r="J13" s="54"/>
      <c r="K13" s="54"/>
      <c r="L13" s="54"/>
      <c r="M13" s="54"/>
    </row>
    <row r="14" spans="1:14" x14ac:dyDescent="0.25">
      <c r="A14" s="21" t="s">
        <v>51</v>
      </c>
      <c r="B14" s="4"/>
      <c r="C14" s="4"/>
      <c r="D14" s="4"/>
      <c r="E14" s="4"/>
      <c r="F14" s="4"/>
      <c r="G14" s="22"/>
      <c r="H14" s="22"/>
      <c r="I14" s="22"/>
      <c r="J14" s="51"/>
      <c r="K14" s="51"/>
      <c r="L14" s="51"/>
      <c r="M14" s="51"/>
      <c r="N14" s="77" t="s">
        <v>123</v>
      </c>
    </row>
    <row r="15" spans="1:14" x14ac:dyDescent="0.25">
      <c r="A15" s="20" t="s">
        <v>52</v>
      </c>
      <c r="B15" s="4">
        <v>-459284</v>
      </c>
      <c r="C15" s="4">
        <v>-571855</v>
      </c>
      <c r="D15" s="4">
        <v>-621657</v>
      </c>
      <c r="E15" s="4">
        <v>-650301</v>
      </c>
      <c r="F15" s="4">
        <v>-676287</v>
      </c>
      <c r="G15" s="22">
        <v>-698196</v>
      </c>
      <c r="H15" s="22">
        <v>-717948</v>
      </c>
      <c r="I15" s="22">
        <v>-697499</v>
      </c>
      <c r="J15" s="51">
        <v>-678612</v>
      </c>
      <c r="K15" s="51">
        <v>-697122</v>
      </c>
      <c r="L15" s="51">
        <v>-733561</v>
      </c>
      <c r="M15" s="51">
        <v>-746303</v>
      </c>
      <c r="N15" s="78" t="s">
        <v>124</v>
      </c>
    </row>
    <row r="16" spans="1:14" x14ac:dyDescent="0.25">
      <c r="A16" s="20" t="s">
        <v>53</v>
      </c>
      <c r="B16" s="4">
        <v>-70103</v>
      </c>
      <c r="C16" s="4">
        <v>-49690</v>
      </c>
      <c r="D16" s="4">
        <v>-71230</v>
      </c>
      <c r="E16" s="4">
        <v>-103407</v>
      </c>
      <c r="F16" s="4">
        <v>-111428</v>
      </c>
      <c r="G16" s="22">
        <v>-112570</v>
      </c>
      <c r="H16" s="22">
        <v>-135908</v>
      </c>
      <c r="I16" s="22">
        <v>-133459</v>
      </c>
      <c r="J16" s="51">
        <v>-134059</v>
      </c>
      <c r="K16" s="51">
        <v>-129787</v>
      </c>
      <c r="L16" s="51">
        <v>-93448</v>
      </c>
      <c r="M16" s="51">
        <v>-97318</v>
      </c>
      <c r="N16" s="78" t="s">
        <v>125</v>
      </c>
    </row>
    <row r="17" spans="1:15" x14ac:dyDescent="0.25">
      <c r="A17" s="20" t="s">
        <v>54</v>
      </c>
      <c r="B17" s="4">
        <v>-557136</v>
      </c>
      <c r="C17" s="4">
        <v>-591600</v>
      </c>
      <c r="D17" s="4">
        <v>-593861</v>
      </c>
      <c r="E17" s="4">
        <v>-606129</v>
      </c>
      <c r="F17" s="4">
        <v>-661029</v>
      </c>
      <c r="G17" s="22">
        <v>-688330</v>
      </c>
      <c r="H17" s="22">
        <v>-767659</v>
      </c>
      <c r="I17" s="22">
        <v>-767933</v>
      </c>
      <c r="J17" s="51">
        <v>-757653</v>
      </c>
      <c r="K17" s="51">
        <v>-882644</v>
      </c>
      <c r="L17" s="51">
        <v>-891491</v>
      </c>
      <c r="M17" s="51">
        <v>-895351</v>
      </c>
      <c r="N17" s="78" t="s">
        <v>126</v>
      </c>
    </row>
    <row r="18" spans="1:15" x14ac:dyDescent="0.25">
      <c r="A18" s="20" t="s">
        <v>55</v>
      </c>
      <c r="B18" s="31">
        <v>-1321060</v>
      </c>
      <c r="C18" s="31">
        <v>-1396194</v>
      </c>
      <c r="D18" s="31">
        <v>-1386977</v>
      </c>
      <c r="E18" s="31">
        <v>-1305597</v>
      </c>
      <c r="F18" s="31">
        <v>-1245552</v>
      </c>
      <c r="G18" s="27">
        <v>-1198602</v>
      </c>
      <c r="H18" s="27">
        <v>-1187695</v>
      </c>
      <c r="I18" s="27">
        <v>-1172041</v>
      </c>
      <c r="J18" s="52">
        <v>-1172559</v>
      </c>
      <c r="K18" s="52">
        <v>-1171314</v>
      </c>
      <c r="L18" s="52">
        <v>-1137228</v>
      </c>
      <c r="M18" s="52">
        <v>-1048767</v>
      </c>
      <c r="N18" s="78" t="s">
        <v>127</v>
      </c>
    </row>
    <row r="19" spans="1:15" x14ac:dyDescent="0.25">
      <c r="A19" s="21" t="s">
        <v>56</v>
      </c>
      <c r="B19" s="32">
        <f t="shared" ref="B19:H19" si="4">SUM(B15:B18)</f>
        <v>-2407583</v>
      </c>
      <c r="C19" s="32">
        <f t="shared" si="4"/>
        <v>-2609339</v>
      </c>
      <c r="D19" s="32">
        <f t="shared" si="4"/>
        <v>-2673725</v>
      </c>
      <c r="E19" s="32">
        <f t="shared" si="4"/>
        <v>-2665434</v>
      </c>
      <c r="F19" s="32">
        <f t="shared" si="4"/>
        <v>-2694296</v>
      </c>
      <c r="G19" s="28">
        <f t="shared" si="4"/>
        <v>-2697698</v>
      </c>
      <c r="H19" s="28">
        <f t="shared" si="4"/>
        <v>-2809210</v>
      </c>
      <c r="I19" s="28">
        <f t="shared" ref="I19:J19" si="5">SUM(I15:I18)</f>
        <v>-2770932</v>
      </c>
      <c r="J19" s="53">
        <f t="shared" si="5"/>
        <v>-2742883</v>
      </c>
      <c r="K19" s="53">
        <f t="shared" ref="K19:M19" si="6">SUM(K15:K18)</f>
        <v>-2880867</v>
      </c>
      <c r="L19" s="53">
        <f t="shared" ref="L19" si="7">SUM(L15:L18)</f>
        <v>-2855728</v>
      </c>
      <c r="M19" s="53">
        <f t="shared" si="6"/>
        <v>-2787739</v>
      </c>
      <c r="N19" s="77" t="s">
        <v>128</v>
      </c>
    </row>
    <row r="20" spans="1:15" x14ac:dyDescent="0.25">
      <c r="A20" s="21"/>
      <c r="B20" s="4"/>
      <c r="C20" s="4"/>
      <c r="D20" s="4"/>
      <c r="E20" s="4"/>
      <c r="F20" s="4"/>
      <c r="G20" s="22"/>
      <c r="H20" s="22"/>
      <c r="I20" s="22"/>
      <c r="J20" s="51"/>
      <c r="K20" s="51"/>
      <c r="L20" s="51"/>
      <c r="M20" s="51"/>
    </row>
    <row r="21" spans="1:15" ht="15" customHeight="1" x14ac:dyDescent="0.25">
      <c r="A21" s="21" t="s">
        <v>64</v>
      </c>
      <c r="B21" s="33">
        <f t="shared" ref="B21:H21" si="8">B12+B19</f>
        <v>684820</v>
      </c>
      <c r="C21" s="33">
        <f t="shared" si="8"/>
        <v>810419</v>
      </c>
      <c r="D21" s="33">
        <f t="shared" si="8"/>
        <v>746530</v>
      </c>
      <c r="E21" s="33">
        <f t="shared" si="8"/>
        <v>755745</v>
      </c>
      <c r="F21" s="33">
        <f t="shared" si="8"/>
        <v>894999</v>
      </c>
      <c r="G21" s="30">
        <f t="shared" si="8"/>
        <v>983725</v>
      </c>
      <c r="H21" s="30">
        <f t="shared" si="8"/>
        <v>955398</v>
      </c>
      <c r="I21" s="30">
        <f t="shared" ref="I21:J21" si="9">I12+I19</f>
        <v>847382</v>
      </c>
      <c r="J21" s="55">
        <f t="shared" si="9"/>
        <v>892189</v>
      </c>
      <c r="K21" s="55">
        <f t="shared" ref="K21:M21" si="10">K12+K19</f>
        <v>1002975</v>
      </c>
      <c r="L21" s="55">
        <f t="shared" ref="L21" si="11">L12+L19</f>
        <v>1160856</v>
      </c>
      <c r="M21" s="55">
        <f t="shared" si="10"/>
        <v>1354224</v>
      </c>
      <c r="N21" s="77" t="s">
        <v>129</v>
      </c>
    </row>
    <row r="22" spans="1:15" ht="15" customHeight="1" x14ac:dyDescent="0.25">
      <c r="A22" s="20" t="s">
        <v>67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0">
        <v>0</v>
      </c>
      <c r="H22" s="30">
        <v>0</v>
      </c>
      <c r="I22" s="30">
        <v>0</v>
      </c>
      <c r="J22" s="55">
        <v>0</v>
      </c>
      <c r="K22" s="55">
        <v>0</v>
      </c>
      <c r="L22" s="55">
        <v>0</v>
      </c>
      <c r="M22" s="55">
        <v>0</v>
      </c>
      <c r="N22" s="78" t="s">
        <v>130</v>
      </c>
    </row>
    <row r="23" spans="1:15" x14ac:dyDescent="0.25">
      <c r="A23" s="20" t="s">
        <v>65</v>
      </c>
      <c r="B23" s="4">
        <v>-19751</v>
      </c>
      <c r="C23" s="4">
        <v>22687</v>
      </c>
      <c r="D23" s="4">
        <v>19502</v>
      </c>
      <c r="E23" s="4">
        <v>-25713</v>
      </c>
      <c r="F23" s="4">
        <v>0</v>
      </c>
      <c r="G23" s="23">
        <v>0</v>
      </c>
      <c r="H23" s="23">
        <v>0</v>
      </c>
      <c r="I23" s="23">
        <v>0</v>
      </c>
      <c r="J23" s="54">
        <v>0</v>
      </c>
      <c r="K23" s="54">
        <v>0</v>
      </c>
      <c r="L23" s="54">
        <v>0</v>
      </c>
      <c r="M23" s="54">
        <v>0</v>
      </c>
      <c r="N23" s="79" t="s">
        <v>131</v>
      </c>
    </row>
    <row r="24" spans="1:15" ht="14.4" thickBot="1" x14ac:dyDescent="0.3">
      <c r="A24" s="21" t="s">
        <v>38</v>
      </c>
      <c r="B24" s="34">
        <f t="shared" ref="B24:H24" si="12">SUM(B21:B23)</f>
        <v>665069</v>
      </c>
      <c r="C24" s="34">
        <f t="shared" si="12"/>
        <v>833106</v>
      </c>
      <c r="D24" s="34">
        <f t="shared" si="12"/>
        <v>766032</v>
      </c>
      <c r="E24" s="34">
        <f t="shared" si="12"/>
        <v>730032</v>
      </c>
      <c r="F24" s="34">
        <f t="shared" si="12"/>
        <v>894999</v>
      </c>
      <c r="G24" s="46">
        <f t="shared" si="12"/>
        <v>983725</v>
      </c>
      <c r="H24" s="46">
        <f t="shared" si="12"/>
        <v>955398</v>
      </c>
      <c r="I24" s="46">
        <f t="shared" ref="I24:J24" si="13">SUM(I21:I23)</f>
        <v>847382</v>
      </c>
      <c r="J24" s="56">
        <f t="shared" si="13"/>
        <v>892189</v>
      </c>
      <c r="K24" s="56">
        <f t="shared" ref="K24:M24" si="14">SUM(K21:K23)</f>
        <v>1002975</v>
      </c>
      <c r="L24" s="56">
        <f t="shared" ref="L24" si="15">SUM(L21:L23)</f>
        <v>1160856</v>
      </c>
      <c r="M24" s="56">
        <f t="shared" si="14"/>
        <v>1354224</v>
      </c>
      <c r="N24" s="77" t="s">
        <v>132</v>
      </c>
      <c r="O24" s="72"/>
    </row>
    <row r="25" spans="1:15" ht="14.4" thickTop="1" x14ac:dyDescent="0.25">
      <c r="A25" s="21"/>
      <c r="B25" s="4"/>
      <c r="C25" s="4"/>
      <c r="D25" s="4"/>
      <c r="E25" s="4"/>
      <c r="F25" s="4"/>
      <c r="G25" s="23"/>
      <c r="H25" s="23"/>
      <c r="I25" s="23"/>
      <c r="J25" s="54"/>
      <c r="K25" s="54"/>
      <c r="L25" s="54"/>
      <c r="M25" s="54"/>
    </row>
    <row r="26" spans="1:15" x14ac:dyDescent="0.25">
      <c r="A26" s="21" t="s">
        <v>57</v>
      </c>
      <c r="B26" s="4"/>
      <c r="C26" s="4"/>
      <c r="D26" s="4"/>
      <c r="E26" s="4"/>
      <c r="F26" s="4"/>
      <c r="G26" s="22"/>
      <c r="H26" s="22"/>
      <c r="I26" s="22"/>
      <c r="J26" s="51"/>
      <c r="K26" s="51"/>
      <c r="L26" s="51"/>
      <c r="M26" s="51"/>
      <c r="N26" s="77" t="s">
        <v>133</v>
      </c>
    </row>
    <row r="27" spans="1:15" x14ac:dyDescent="0.25">
      <c r="A27" s="20" t="s">
        <v>58</v>
      </c>
      <c r="B27" s="33">
        <v>664668</v>
      </c>
      <c r="C27" s="33">
        <v>832566</v>
      </c>
      <c r="D27" s="33">
        <v>765499</v>
      </c>
      <c r="E27" s="33">
        <v>729026</v>
      </c>
      <c r="F27" s="33">
        <v>893587</v>
      </c>
      <c r="G27" s="30">
        <v>982302</v>
      </c>
      <c r="H27" s="30">
        <v>954179</v>
      </c>
      <c r="I27" s="30">
        <v>846187</v>
      </c>
      <c r="J27" s="55">
        <v>891143</v>
      </c>
      <c r="K27" s="55">
        <v>1001934</v>
      </c>
      <c r="L27" s="55">
        <v>1160213</v>
      </c>
      <c r="M27" s="55">
        <v>1353469</v>
      </c>
      <c r="N27" s="78" t="s">
        <v>134</v>
      </c>
    </row>
    <row r="28" spans="1:15" x14ac:dyDescent="0.25">
      <c r="A28" s="20" t="s">
        <v>32</v>
      </c>
      <c r="B28" s="4">
        <v>401</v>
      </c>
      <c r="C28" s="4">
        <v>540</v>
      </c>
      <c r="D28" s="4">
        <v>533</v>
      </c>
      <c r="E28" s="4">
        <v>1006</v>
      </c>
      <c r="F28" s="4">
        <v>1412</v>
      </c>
      <c r="G28" s="22">
        <v>1423</v>
      </c>
      <c r="H28" s="22">
        <v>1219</v>
      </c>
      <c r="I28" s="22">
        <v>1195</v>
      </c>
      <c r="J28" s="51">
        <v>1046</v>
      </c>
      <c r="K28" s="51">
        <v>1041</v>
      </c>
      <c r="L28" s="51">
        <v>643</v>
      </c>
      <c r="M28" s="51">
        <v>755</v>
      </c>
      <c r="N28" s="78" t="s">
        <v>135</v>
      </c>
    </row>
    <row r="29" spans="1:15" ht="14.4" thickBot="1" x14ac:dyDescent="0.3">
      <c r="A29" s="21" t="s">
        <v>15</v>
      </c>
      <c r="B29" s="35">
        <f t="shared" ref="B29:H29" si="16">B27+B28</f>
        <v>665069</v>
      </c>
      <c r="C29" s="35">
        <f t="shared" si="16"/>
        <v>833106</v>
      </c>
      <c r="D29" s="35">
        <f t="shared" si="16"/>
        <v>766032</v>
      </c>
      <c r="E29" s="35">
        <f t="shared" si="16"/>
        <v>730032</v>
      </c>
      <c r="F29" s="35">
        <f t="shared" si="16"/>
        <v>894999</v>
      </c>
      <c r="G29" s="29">
        <f t="shared" si="16"/>
        <v>983725</v>
      </c>
      <c r="H29" s="29">
        <f t="shared" si="16"/>
        <v>955398</v>
      </c>
      <c r="I29" s="29">
        <f t="shared" ref="I29:J29" si="17">I27+I28</f>
        <v>847382</v>
      </c>
      <c r="J29" s="57">
        <f t="shared" si="17"/>
        <v>892189</v>
      </c>
      <c r="K29" s="57">
        <f t="shared" ref="K29:M29" si="18">K27+K28</f>
        <v>1002975</v>
      </c>
      <c r="L29" s="57">
        <f t="shared" ref="L29" si="19">L27+L28</f>
        <v>1160856</v>
      </c>
      <c r="M29" s="57">
        <f t="shared" si="18"/>
        <v>1354224</v>
      </c>
      <c r="N29" s="77" t="s">
        <v>136</v>
      </c>
    </row>
    <row r="30" spans="1:15" ht="14.4" thickTop="1" x14ac:dyDescent="0.25">
      <c r="G30" s="23"/>
      <c r="H30" s="23"/>
      <c r="I30" s="23"/>
      <c r="J30" s="54"/>
      <c r="K30" s="54"/>
      <c r="L30" s="54"/>
      <c r="M30" s="54"/>
    </row>
    <row r="31" spans="1:15" ht="31.5" customHeight="1" thickBot="1" x14ac:dyDescent="0.3">
      <c r="A31" s="24" t="s">
        <v>59</v>
      </c>
      <c r="B31" s="58">
        <f>1.17/10</f>
        <v>0.11699999999999999</v>
      </c>
      <c r="C31" s="58">
        <f>1.5/10</f>
        <v>0.15</v>
      </c>
      <c r="D31" s="58">
        <f>1.38/10</f>
        <v>0.13799999999999998</v>
      </c>
      <c r="E31" s="58">
        <f>1.32/10</f>
        <v>0.13200000000000001</v>
      </c>
      <c r="F31" s="58">
        <f>1.61/10</f>
        <v>0.161</v>
      </c>
      <c r="G31" s="58">
        <f>1.77/10</f>
        <v>0.17699999999999999</v>
      </c>
      <c r="H31" s="58">
        <f>1.72274358359221/10</f>
        <v>0.172274358359221</v>
      </c>
      <c r="I31" s="58">
        <f>1.53/10</f>
        <v>0.153</v>
      </c>
      <c r="J31" s="58">
        <v>0.16</v>
      </c>
      <c r="K31" s="58">
        <v>0.18</v>
      </c>
      <c r="L31" s="58">
        <v>0.21</v>
      </c>
      <c r="M31" s="58">
        <v>0.24</v>
      </c>
      <c r="N31" s="78" t="s">
        <v>137</v>
      </c>
    </row>
    <row r="32" spans="1:15" ht="14.4" thickTop="1" x14ac:dyDescent="0.25">
      <c r="A32" s="21"/>
      <c r="G32" s="23"/>
      <c r="H32" s="23"/>
      <c r="I32" s="23"/>
      <c r="J32" s="23"/>
    </row>
    <row r="33" spans="1:10" x14ac:dyDescent="0.25">
      <c r="A33" s="21"/>
      <c r="G33" s="22"/>
      <c r="H33" s="22"/>
      <c r="I33" s="22"/>
      <c r="J33" s="22"/>
    </row>
    <row r="34" spans="1:10" ht="14.4" x14ac:dyDescent="0.3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41" spans="1:10" x14ac:dyDescent="0.25">
      <c r="G41" s="25" t="s">
        <v>26</v>
      </c>
      <c r="H41" s="25"/>
      <c r="I41" s="25"/>
      <c r="J41" s="25"/>
    </row>
  </sheetData>
  <pageMargins left="0.4" right="0.28999999999999998" top="0.99" bottom="1" header="0.5" footer="0.5"/>
  <pageSetup paperSize="8"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F55A48F244A4DA8C85E9F7A461658" ma:contentTypeVersion="10" ma:contentTypeDescription="Create a new document." ma:contentTypeScope="" ma:versionID="b28be56b2f1e71e7d038c14aad5f7843">
  <xsd:schema xmlns:xsd="http://www.w3.org/2001/XMLSchema" xmlns:xs="http://www.w3.org/2001/XMLSchema" xmlns:p="http://schemas.microsoft.com/office/2006/metadata/properties" xmlns:ns2="cf37b2bd-5ceb-40ea-b45b-8cad5d0a3446" targetNamespace="http://schemas.microsoft.com/office/2006/metadata/properties" ma:root="true" ma:fieldsID="48157d1123c78dfdd7bddca70872157d" ns2:_="">
    <xsd:import namespace="cf37b2bd-5ceb-40ea-b45b-8cad5d0a34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7b2bd-5ceb-40ea-b45b-8cad5d0a3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2C79A-11E6-45B2-A2DC-EF99684C6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7b2bd-5ceb-40ea-b45b-8cad5d0a34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EA0D11-3F68-4019-BE8E-6E796DE08A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D899C3-1C83-40C1-9C82-DDE71A4AF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IS</vt:lpstr>
      <vt:lpstr>BS!Print_Area</vt:lpstr>
      <vt:lpstr>IS!Print_Area</vt:lpstr>
    </vt:vector>
  </TitlesOfParts>
  <Company>QGTC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amushtaq</dc:creator>
  <cp:lastModifiedBy>Rabie Baijou</cp:lastModifiedBy>
  <cp:lastPrinted>2020-02-25T10:31:13Z</cp:lastPrinted>
  <dcterms:created xsi:type="dcterms:W3CDTF">2008-03-10T07:24:19Z</dcterms:created>
  <dcterms:modified xsi:type="dcterms:W3CDTF">2022-02-16T06:14:52Z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36d630-3d48-417e-a7ca-843d763ac289_Enabled">
    <vt:lpwstr>True</vt:lpwstr>
  </property>
  <property fmtid="{D5CDD505-2E9C-101B-9397-08002B2CF9AE}" pid="3" name="MSIP_Label_cb36d630-3d48-417e-a7ca-843d763ac289_Ref">
    <vt:lpwstr>https://api.informationprotection.azure.com/api/91967c29-c52f-4f44-a593-98d78cc4c12c</vt:lpwstr>
  </property>
  <property fmtid="{D5CDD505-2E9C-101B-9397-08002B2CF9AE}" pid="4" name="MSIP_Label_cb36d630-3d48-417e-a7ca-843d763ac289_AssignedBy">
    <vt:lpwstr>miqbal@qgtc.com.qa</vt:lpwstr>
  </property>
  <property fmtid="{D5CDD505-2E9C-101B-9397-08002B2CF9AE}" pid="5" name="MSIP_Label_cb36d630-3d48-417e-a7ca-843d763ac289_DateCreated">
    <vt:lpwstr>2017-03-23T08:27:56.1932348+03:00</vt:lpwstr>
  </property>
  <property fmtid="{D5CDD505-2E9C-101B-9397-08002B2CF9AE}" pid="6" name="MSIP_Label_cb36d630-3d48-417e-a7ca-843d763ac289_Name">
    <vt:lpwstr>Public</vt:lpwstr>
  </property>
  <property fmtid="{D5CDD505-2E9C-101B-9397-08002B2CF9AE}" pid="7" name="MSIP_Label_cb36d630-3d48-417e-a7ca-843d763ac289_Extended_MSFT_Method">
    <vt:lpwstr>Automatic</vt:lpwstr>
  </property>
  <property fmtid="{D5CDD505-2E9C-101B-9397-08002B2CF9AE}" pid="8" name="Sensitivity">
    <vt:lpwstr>Public</vt:lpwstr>
  </property>
  <property fmtid="{D5CDD505-2E9C-101B-9397-08002B2CF9AE}" pid="9" name="ContentTypeId">
    <vt:lpwstr>0x010100DEEF55A48F244A4DA8C85E9F7A461658</vt:lpwstr>
  </property>
</Properties>
</file>